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armen\Desktop\WSProject_Dev\ws-scrape-final\randall_translations\"/>
    </mc:Choice>
  </mc:AlternateContent>
  <xr:revisionPtr revIDLastSave="0" documentId="13_ncr:1_{958F847E-3793-40FC-85AF-5ED826E3A0DD}" xr6:coauthVersionLast="47" xr6:coauthVersionMax="47" xr10:uidLastSave="{00000000-0000-0000-0000-000000000000}"/>
  <bookViews>
    <workbookView xWindow="6090" yWindow="2670" windowWidth="28800" windowHeight="15435" xr2:uid="{00000000-000D-0000-FFFF-FFFF00000000}"/>
  </bookViews>
  <sheets>
    <sheet name="Booster" sheetId="1" r:id="rId1"/>
    <sheet name="TD+"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1" i="2" l="1"/>
  <c r="B20" i="2"/>
  <c r="B19" i="2"/>
  <c r="B18" i="2"/>
  <c r="D17" i="2"/>
  <c r="B17" i="2"/>
  <c r="B16" i="2"/>
  <c r="D15" i="2"/>
  <c r="B15" i="2"/>
  <c r="D14" i="2"/>
  <c r="B14" i="2"/>
  <c r="E13" i="2"/>
  <c r="D13" i="2"/>
  <c r="B13" i="2"/>
  <c r="B12" i="2"/>
  <c r="B11" i="2"/>
  <c r="D10" i="2"/>
  <c r="B10" i="2"/>
  <c r="B9" i="2"/>
  <c r="B8" i="2"/>
  <c r="B7" i="2"/>
  <c r="D6" i="2"/>
  <c r="B6" i="2"/>
  <c r="B5" i="2"/>
  <c r="B4" i="2"/>
  <c r="D3" i="2"/>
  <c r="B3" i="2"/>
  <c r="B2" i="2"/>
  <c r="B1" i="2"/>
  <c r="B104" i="1"/>
  <c r="B103" i="1"/>
  <c r="B102" i="1"/>
  <c r="B101" i="1"/>
  <c r="B100" i="1"/>
  <c r="D99" i="1"/>
  <c r="B99" i="1"/>
  <c r="D98" i="1"/>
  <c r="B98" i="1"/>
  <c r="B97" i="1"/>
  <c r="B96" i="1"/>
  <c r="B95" i="1"/>
  <c r="B94" i="1"/>
  <c r="B93" i="1"/>
  <c r="B92" i="1"/>
  <c r="B91" i="1"/>
  <c r="D90" i="1"/>
  <c r="B90" i="1"/>
  <c r="D89" i="1"/>
  <c r="B89" i="1"/>
  <c r="D88" i="1"/>
  <c r="B88" i="1"/>
  <c r="D87" i="1"/>
  <c r="B87" i="1"/>
  <c r="D86" i="1"/>
  <c r="B86" i="1"/>
  <c r="D85" i="1"/>
  <c r="B85" i="1"/>
  <c r="D84" i="1"/>
  <c r="B84" i="1"/>
  <c r="D83" i="1"/>
  <c r="B83" i="1"/>
  <c r="B82" i="1"/>
  <c r="D81" i="1"/>
  <c r="B81" i="1"/>
  <c r="D80" i="1"/>
  <c r="B80" i="1"/>
  <c r="D79" i="1"/>
  <c r="B79" i="1"/>
  <c r="D78" i="1"/>
  <c r="B78" i="1"/>
  <c r="D77" i="1"/>
  <c r="B77" i="1"/>
  <c r="D76" i="1"/>
  <c r="B76" i="1"/>
  <c r="D75" i="1"/>
  <c r="B75" i="1"/>
  <c r="D74" i="1"/>
  <c r="B74" i="1"/>
  <c r="D73" i="1"/>
  <c r="B73" i="1"/>
  <c r="B72" i="1"/>
  <c r="B71" i="1"/>
  <c r="D70" i="1"/>
  <c r="B70" i="1"/>
  <c r="D69" i="1"/>
  <c r="B69" i="1"/>
  <c r="D68" i="1"/>
  <c r="B68" i="1"/>
  <c r="B67" i="1"/>
  <c r="B66" i="1"/>
  <c r="B65" i="1"/>
  <c r="B64" i="1"/>
  <c r="B63" i="1"/>
  <c r="B62" i="1"/>
  <c r="B61" i="1"/>
  <c r="B60" i="1"/>
  <c r="B59" i="1"/>
  <c r="B58" i="1"/>
  <c r="B57" i="1"/>
  <c r="B56" i="1"/>
  <c r="B55" i="1"/>
  <c r="B54" i="1"/>
  <c r="B53" i="1"/>
  <c r="D52" i="1"/>
  <c r="B52" i="1"/>
  <c r="B51" i="1"/>
  <c r="D50" i="1"/>
  <c r="B50" i="1"/>
  <c r="D49" i="1"/>
  <c r="B49" i="1"/>
  <c r="D48" i="1"/>
  <c r="B48" i="1"/>
  <c r="D47" i="1"/>
  <c r="B47" i="1"/>
  <c r="D46" i="1"/>
  <c r="B46" i="1"/>
  <c r="B45" i="1"/>
  <c r="D44" i="1"/>
  <c r="B44" i="1"/>
  <c r="D43" i="1"/>
  <c r="B43" i="1"/>
  <c r="D42" i="1"/>
  <c r="B42" i="1"/>
  <c r="D41" i="1"/>
  <c r="B41" i="1"/>
  <c r="D40" i="1"/>
  <c r="B40" i="1"/>
  <c r="D39" i="1"/>
  <c r="B39" i="1"/>
  <c r="D38" i="1"/>
  <c r="B38" i="1"/>
  <c r="D37" i="1"/>
  <c r="B37" i="1"/>
  <c r="D36" i="1"/>
  <c r="B36" i="1"/>
  <c r="D35" i="1"/>
  <c r="B35" i="1"/>
  <c r="D34" i="1"/>
  <c r="B34" i="1"/>
  <c r="D33" i="1"/>
  <c r="B33" i="1"/>
  <c r="D32" i="1"/>
  <c r="B32" i="1"/>
  <c r="D31" i="1"/>
  <c r="B31" i="1"/>
  <c r="D30" i="1"/>
  <c r="B30" i="1"/>
  <c r="B29" i="1"/>
  <c r="B28" i="1"/>
  <c r="D27" i="1"/>
  <c r="B27" i="1"/>
  <c r="D26" i="1"/>
  <c r="B26" i="1"/>
  <c r="B25" i="1"/>
  <c r="B24" i="1"/>
  <c r="B23" i="1"/>
  <c r="B22" i="1"/>
  <c r="B21" i="1"/>
  <c r="B20" i="1"/>
  <c r="D19" i="1"/>
  <c r="B19" i="1"/>
  <c r="D18" i="1"/>
  <c r="B18" i="1"/>
  <c r="D17" i="1"/>
  <c r="B17" i="1"/>
  <c r="D16" i="1"/>
  <c r="B16" i="1"/>
  <c r="D15" i="1"/>
  <c r="B15" i="1"/>
  <c r="D14" i="1"/>
  <c r="B14" i="1"/>
  <c r="D13" i="1"/>
  <c r="B13" i="1"/>
  <c r="D12" i="1"/>
  <c r="B12" i="1"/>
  <c r="D11" i="1"/>
  <c r="B11" i="1"/>
  <c r="D10" i="1"/>
  <c r="B10" i="1"/>
  <c r="D9" i="1"/>
  <c r="B9" i="1"/>
  <c r="D8" i="1"/>
  <c r="B8" i="1"/>
  <c r="D7" i="1"/>
  <c r="B7" i="1"/>
  <c r="D6" i="1"/>
  <c r="B6" i="1"/>
  <c r="D5" i="1"/>
  <c r="B5" i="1"/>
  <c r="D4" i="1"/>
  <c r="B4" i="1"/>
  <c r="D3" i="1"/>
  <c r="B3" i="1"/>
  <c r="D2" i="1"/>
  <c r="B2" i="1"/>
  <c r="D1" i="1"/>
  <c r="B1" i="1"/>
</calcChain>
</file>

<file path=xl/sharedStrings.xml><?xml version="1.0" encoding="utf-8"?>
<sst xmlns="http://schemas.openxmlformats.org/spreadsheetml/2006/main" count="321" uniqueCount="255">
  <si>
    <t>MAR/S89-001</t>
  </si>
  <si>
    <r>
      <rPr>
        <b/>
        <sz val="9"/>
        <rFont val="Arial"/>
      </rPr>
      <t xml:space="preserve">(RR) 0/0 Star-Lord (MARVEL)
AUTO </t>
    </r>
    <r>
      <rPr>
        <sz val="9"/>
        <rFont val="Arial"/>
      </rPr>
      <t xml:space="preserve">- This ability activates up to twice per turn. When your other &lt;MARVEL&gt; characters are placed on stage from hand, this turn, this gets +1000 power.
</t>
    </r>
    <r>
      <rPr>
        <b/>
        <sz val="9"/>
        <rFont val="Arial"/>
      </rPr>
      <t xml:space="preserve">AUTO </t>
    </r>
    <r>
      <rPr>
        <sz val="9"/>
        <rFont val="Arial"/>
      </rPr>
      <t xml:space="preserve">- When this card's battle opponent is Reversed, choose 1 of your other &lt;MARVEL&gt; characters, Rest it, and move it to an empty Back Row slot. </t>
    </r>
  </si>
  <si>
    <t>MR</t>
  </si>
  <si>
    <t>MAR/S89-002</t>
  </si>
  <si>
    <r>
      <rPr>
        <b/>
        <sz val="9"/>
        <rFont val="Arial"/>
      </rPr>
      <t>(RR) 3/2 Hulk (MARVEL)
CONT</t>
    </r>
    <r>
      <rPr>
        <sz val="9"/>
        <rFont val="Arial"/>
      </rPr>
      <t xml:space="preserve"> - If you have 2 or less Climaxes in your Waiting Room, this gets -1 Level in hand.
</t>
    </r>
    <r>
      <rPr>
        <b/>
        <sz val="9"/>
        <rFont val="Arial"/>
      </rPr>
      <t xml:space="preserve">AUTO </t>
    </r>
    <r>
      <rPr>
        <sz val="9"/>
        <rFont val="Arial"/>
      </rPr>
      <t>- When this is placed on stage from hand, until the end of your opponent's next turn, this gets +4500 power, and gains the following ability: "</t>
    </r>
    <r>
      <rPr>
        <b/>
        <sz val="9"/>
        <rFont val="Arial"/>
      </rPr>
      <t xml:space="preserve">CONT </t>
    </r>
    <r>
      <rPr>
        <sz val="9"/>
        <rFont val="Arial"/>
      </rPr>
      <t xml:space="preserve">- During this card's battle, all players cannot play BACKUPs from hand."
</t>
    </r>
    <r>
      <rPr>
        <b/>
        <sz val="9"/>
        <rFont val="Arial"/>
      </rPr>
      <t xml:space="preserve">AUTO </t>
    </r>
    <r>
      <rPr>
        <sz val="9"/>
        <rFont val="Arial"/>
      </rPr>
      <t xml:space="preserve">- (1) When this card's battle opponent is Reversed, you may pay cost. If you do, deal 1 damage to your opponent, then at the end of this turn, deal 1 damage to yourself.
</t>
    </r>
  </si>
  <si>
    <t>AVGR</t>
  </si>
  <si>
    <t>MAR/S89-003</t>
  </si>
  <si>
    <r>
      <rPr>
        <b/>
        <sz val="9"/>
        <rFont val="Arial"/>
      </rPr>
      <t>(RR) 3/2 Thor (MARVEL)
AUTO</t>
    </r>
    <r>
      <rPr>
        <sz val="9"/>
        <rFont val="Arial"/>
      </rPr>
      <t xml:space="preserve"> - When this is placed on stage from hand, search your deck for up to 1 &lt;MARVEL&gt; character or "Mjölnir" (Event), show it to your opponent, add it to hand, and shuffle your deck afterwards.
</t>
    </r>
    <r>
      <rPr>
        <b/>
        <sz val="9"/>
        <rFont val="Arial"/>
      </rPr>
      <t xml:space="preserve">AUTO - </t>
    </r>
    <r>
      <rPr>
        <b/>
        <sz val="9"/>
        <color rgb="FFE06666"/>
        <rFont val="Arial"/>
      </rPr>
      <t>{CX COMBO}</t>
    </r>
    <r>
      <rPr>
        <sz val="9"/>
        <rFont val="Arial"/>
      </rPr>
      <t xml:space="preserve"> [(1) Discard 1 &lt;MARVEL&gt; character or</t>
    </r>
    <r>
      <rPr>
        <b/>
        <sz val="9"/>
        <rFont val="Arial"/>
      </rPr>
      <t xml:space="preserve"> "Mjölnir" (Event - 025)</t>
    </r>
    <r>
      <rPr>
        <sz val="9"/>
        <rFont val="Arial"/>
      </rPr>
      <t xml:space="preserve">] When this attacks, if you have the </t>
    </r>
    <r>
      <rPr>
        <b/>
        <sz val="9"/>
        <rFont val="Arial"/>
      </rPr>
      <t>Choice CX (026)</t>
    </r>
    <r>
      <rPr>
        <sz val="9"/>
        <rFont val="Arial"/>
      </rPr>
      <t xml:space="preserve"> in your Climax Area, you may pay cost. If you do, deal X damage to your opponent, then this turn, this gets +3000 power. X equals to the number of </t>
    </r>
    <r>
      <rPr>
        <b/>
        <sz val="9"/>
        <rFont val="Arial"/>
      </rPr>
      <t>"Mjölnir" (Event - 025)</t>
    </r>
    <r>
      <rPr>
        <sz val="9"/>
        <rFont val="Arial"/>
      </rPr>
      <t xml:space="preserve"> in your Waiting Room.
</t>
    </r>
  </si>
  <si>
    <t>MAR/S89-004</t>
  </si>
  <si>
    <r>
      <rPr>
        <b/>
        <sz val="9"/>
        <rFont val="Arial"/>
      </rPr>
      <t>(R) 0/0 Mantis (MARVEL)
AUTO</t>
    </r>
    <r>
      <rPr>
        <sz val="9"/>
        <rFont val="Arial"/>
      </rPr>
      <t xml:space="preserve"> - At the start of your Climax Phase, you may look at the top card of your opponent's deck.
</t>
    </r>
    <r>
      <rPr>
        <b/>
        <sz val="9"/>
        <rFont val="Arial"/>
      </rPr>
      <t xml:space="preserve">ACT </t>
    </r>
    <r>
      <rPr>
        <sz val="9"/>
        <rFont val="Arial"/>
      </rPr>
      <t>- [Rest this] Choose 1 of your characters, this turn, it gets +1000 power and the following ability: "</t>
    </r>
    <r>
      <rPr>
        <b/>
        <sz val="9"/>
        <rFont val="Arial"/>
      </rPr>
      <t xml:space="preserve">AUTO </t>
    </r>
    <r>
      <rPr>
        <sz val="9"/>
        <rFont val="Arial"/>
      </rPr>
      <t>- When this card's battle opponent is Reversed, you may send that character to Stock. If you do, put the bottom card of your opponent's Stock into Waiting Room."</t>
    </r>
  </si>
  <si>
    <t>MAR/S89-005</t>
  </si>
  <si>
    <r>
      <rPr>
        <b/>
        <sz val="9"/>
        <rFont val="Arial"/>
      </rPr>
      <t>(R) 0/0 Groot (MARVEL)
AUTO -</t>
    </r>
    <r>
      <rPr>
        <sz val="9"/>
        <rFont val="Arial"/>
      </rPr>
      <t xml:space="preserve"> When a Climax with a Wind Trigger is placed in your Climax Area, choose 1 of your characters, this turn, it gets +1500 power.
</t>
    </r>
    <r>
      <rPr>
        <b/>
        <sz val="9"/>
        <rFont val="Arial"/>
      </rPr>
      <t>ACT - BRAINSTORM</t>
    </r>
    <r>
      <rPr>
        <sz val="9"/>
        <rFont val="Arial"/>
      </rPr>
      <t xml:space="preserve"> [(1) Rest this] Flip over the top 5 cards of your deck, then send them to Waiting Room. For each Wind Climax among them, choose up to 1 character from your Waiting Room, and add it to hand.</t>
    </r>
  </si>
  <si>
    <t>MAR/S89-006</t>
  </si>
  <si>
    <r>
      <rPr>
        <b/>
        <sz val="9"/>
        <rFont val="Arial"/>
      </rPr>
      <t xml:space="preserve">(R) 0/0 Hulk (MARVEL)
CONT </t>
    </r>
    <r>
      <rPr>
        <sz val="9"/>
        <rFont val="Arial"/>
      </rPr>
      <t xml:space="preserve">- You cannot play Events or BACKUPs from hand.
</t>
    </r>
    <r>
      <rPr>
        <b/>
        <sz val="9"/>
        <rFont val="Arial"/>
      </rPr>
      <t xml:space="preserve">AUTO </t>
    </r>
    <r>
      <rPr>
        <sz val="9"/>
        <rFont val="Arial"/>
      </rPr>
      <t xml:space="preserve">- [(1) Put the top card of your deck into Clock] When this card's battle opponent is Reversed, you may pay cost. If you do, choose 1 &lt;MARVEL&gt; character from your Waiting Room, and add it to hand.
</t>
    </r>
  </si>
  <si>
    <t>MAR/S89-007</t>
  </si>
  <si>
    <r>
      <rPr>
        <b/>
        <sz val="9"/>
        <rFont val="Arial"/>
      </rPr>
      <t xml:space="preserve">(R) 1/0 Rocket (MARVEL)
CONT </t>
    </r>
    <r>
      <rPr>
        <sz val="9"/>
        <rFont val="Arial"/>
      </rPr>
      <t xml:space="preserve">- For each of your other &lt;MARVEL&gt; characters, this gets +500 power.
</t>
    </r>
    <r>
      <rPr>
        <b/>
        <sz val="9"/>
        <rFont val="Arial"/>
      </rPr>
      <t xml:space="preserve">AUTO - </t>
    </r>
    <r>
      <rPr>
        <b/>
        <sz val="9"/>
        <color rgb="FFE06666"/>
        <rFont val="Arial"/>
      </rPr>
      <t>{CX COMBO}</t>
    </r>
    <r>
      <rPr>
        <sz val="9"/>
        <color rgb="FFE06666"/>
        <rFont val="Arial"/>
      </rPr>
      <t xml:space="preserve"> </t>
    </r>
    <r>
      <rPr>
        <sz val="9"/>
        <rFont val="Arial"/>
      </rPr>
      <t xml:space="preserve">When this attacks, if you have the </t>
    </r>
    <r>
      <rPr>
        <b/>
        <sz val="9"/>
        <rFont val="Arial"/>
      </rPr>
      <t>Wind CX (028)</t>
    </r>
    <r>
      <rPr>
        <sz val="9"/>
        <rFont val="Arial"/>
      </rPr>
      <t xml:space="preserve"> in your Climax Area, and you have 2 or more other &lt;MARVEL&gt; characters, mill the top 3 cards of your opponent's deck. If there is a Climax(es) among those cards, look at up to 3 cards from the top of your deck, choose up to 3 &lt;MARVEL&gt; characters from among them, show them to your opponent, add them to hand, and send the rest to Waiting Room, then this turn, this gets +1000 power.</t>
    </r>
  </si>
  <si>
    <t>MAR/S89-008</t>
  </si>
  <si>
    <r>
      <rPr>
        <b/>
        <sz val="9"/>
        <rFont val="Arial"/>
      </rPr>
      <t>(R) 2/1 Thor (MARVEL)
AUTO</t>
    </r>
    <r>
      <rPr>
        <sz val="9"/>
        <rFont val="Arial"/>
      </rPr>
      <t xml:space="preserve"> - When you use this card's BACKUP, send X cards from the bottom of your opponent's deck to Waiting Room. X equals the number of your &lt;MARVEL&gt; characters.
</t>
    </r>
    <r>
      <rPr>
        <b/>
        <sz val="9"/>
        <rFont val="Arial"/>
      </rPr>
      <t>ACT - BACKUP</t>
    </r>
    <r>
      <rPr>
        <sz val="9"/>
        <rFont val="Arial"/>
      </rPr>
      <t xml:space="preserve"> +3000</t>
    </r>
  </si>
  <si>
    <t>MAR/S89-009</t>
  </si>
  <si>
    <r>
      <rPr>
        <b/>
        <sz val="9"/>
        <rFont val="Arial"/>
      </rPr>
      <t xml:space="preserve">(R) 2/1 Drax (MARVEL)
CONT </t>
    </r>
    <r>
      <rPr>
        <sz val="9"/>
        <rFont val="Arial"/>
      </rPr>
      <t xml:space="preserve">- During your turn, for each of your other &lt;MARVEL&gt; characters, this gets +1500 power.
</t>
    </r>
    <r>
      <rPr>
        <b/>
        <sz val="9"/>
        <rFont val="Arial"/>
      </rPr>
      <t xml:space="preserve">AUTO </t>
    </r>
    <r>
      <rPr>
        <sz val="9"/>
        <rFont val="Arial"/>
      </rPr>
      <t>- When a Climax with a Wind Trigger is placed in your Climax Area, look at the top card of your deck, and put it on top of your deck or into your Waiting Room, then this turn, this gains the following ability: "</t>
    </r>
    <r>
      <rPr>
        <b/>
        <sz val="9"/>
        <rFont val="Arial"/>
      </rPr>
      <t xml:space="preserve">AUTO </t>
    </r>
    <r>
      <rPr>
        <sz val="9"/>
        <rFont val="Arial"/>
      </rPr>
      <t>- When this card's battle opponent is Reversed, you may put the top 2 cards of your deck into Stock."</t>
    </r>
  </si>
  <si>
    <t>MAR/S89-010</t>
  </si>
  <si>
    <r>
      <rPr>
        <b/>
        <sz val="9"/>
        <rFont val="Arial"/>
      </rPr>
      <t>(R) 3/2 Gamora (MARVEL)
AUTO</t>
    </r>
    <r>
      <rPr>
        <sz val="9"/>
        <rFont val="Arial"/>
      </rPr>
      <t xml:space="preserve"> - When this is placed on stage from hand, look at up to X cards from the top of your deck, choose up to 1 card from among them, add it to hand, and send the rest to Waiting Room. X equals the number of your &lt;MARVEL&gt; characters.
</t>
    </r>
    <r>
      <rPr>
        <b/>
        <sz val="9"/>
        <rFont val="Arial"/>
      </rPr>
      <t xml:space="preserve">AUTO </t>
    </r>
    <r>
      <rPr>
        <sz val="9"/>
        <rFont val="Arial"/>
      </rPr>
      <t>- [(1) Discard 1 card] When this attacks, you may pay cost. If you do, this turn, this gets +2000 power, and gains the following ability: "</t>
    </r>
    <r>
      <rPr>
        <b/>
        <sz val="9"/>
        <rFont val="Arial"/>
      </rPr>
      <t xml:space="preserve">AUTO </t>
    </r>
    <r>
      <rPr>
        <sz val="9"/>
        <rFont val="Arial"/>
      </rPr>
      <t xml:space="preserve">- When this card's battle opponent is Reversed, you may deal 1 damage to your opponent." 
</t>
    </r>
  </si>
  <si>
    <t>MAR/S89-011</t>
  </si>
  <si>
    <r>
      <rPr>
        <b/>
        <sz val="9"/>
        <rFont val="Arial"/>
      </rPr>
      <t>(U) 0/0 Thor (MARVEL)
AUTO</t>
    </r>
    <r>
      <rPr>
        <sz val="9"/>
        <rFont val="Arial"/>
      </rPr>
      <t xml:space="preserve"> - When this is placed on stage from hand, choose 1 of your &lt;MARVEL&gt; characters, this turn, it gets +1500 power.
</t>
    </r>
    <r>
      <rPr>
        <b/>
        <sz val="9"/>
        <rFont val="Arial"/>
      </rPr>
      <t xml:space="preserve">AUTO </t>
    </r>
    <r>
      <rPr>
        <sz val="9"/>
        <rFont val="Arial"/>
      </rPr>
      <t xml:space="preserve">- When this is Reversed, if the battle opponent's Level is 0 or lower, you may send that character to Stock. If you do, put the bottom card of your opponent's Stock into Waiting Room.
</t>
    </r>
  </si>
  <si>
    <t>SR</t>
  </si>
  <si>
    <t>MAR/S89-012</t>
  </si>
  <si>
    <r>
      <rPr>
        <b/>
        <sz val="9"/>
        <rFont val="Arial"/>
      </rPr>
      <t>(U) 0/0 Loki (MARVEL)
CONT</t>
    </r>
    <r>
      <rPr>
        <sz val="9"/>
        <rFont val="Arial"/>
      </rPr>
      <t xml:space="preserve"> - All of your other &lt;MARVEL&gt; characters get +500 power.
</t>
    </r>
    <r>
      <rPr>
        <b/>
        <sz val="9"/>
        <rFont val="Arial"/>
      </rPr>
      <t xml:space="preserve">ACT </t>
    </r>
    <r>
      <rPr>
        <sz val="9"/>
        <rFont val="Arial"/>
      </rPr>
      <t>- [(2) Rest this] Search your deck for up to 1 &lt;MARVEL&gt; character, show it to your opponent, add it to hand, and shuffle your deck afterwards.</t>
    </r>
  </si>
  <si>
    <t>MAR/S89-013</t>
  </si>
  <si>
    <r>
      <rPr>
        <b/>
        <sz val="9"/>
        <rFont val="Arial"/>
      </rPr>
      <t>(U) 0/0 Groot (MARVEL)
AUTO</t>
    </r>
    <r>
      <rPr>
        <sz val="9"/>
        <rFont val="Arial"/>
      </rPr>
      <t xml:space="preserve"> - [Send this to Waiting Room] When your other &lt;MARVEL&gt; character is sent from stage to Waiting Room, if this is in your Back Row, you may pay cost. If you do, return that character to stage in its former slot, Rested.
</t>
    </r>
    <r>
      <rPr>
        <b/>
        <sz val="9"/>
        <rFont val="Arial"/>
      </rPr>
      <t xml:space="preserve">ACT </t>
    </r>
    <r>
      <rPr>
        <sz val="9"/>
        <rFont val="Arial"/>
      </rPr>
      <t xml:space="preserve">- [Rest this] Choose 1 of your &lt;MARVEL&gt; characters, this turn, it gets +1500 power.
</t>
    </r>
  </si>
  <si>
    <t>MAR/S89-014</t>
  </si>
  <si>
    <r>
      <rPr>
        <b/>
        <sz val="9"/>
        <rFont val="Arial"/>
      </rPr>
      <t>(U) 0/0 Drax (MARVEL)
AUTO</t>
    </r>
    <r>
      <rPr>
        <sz val="9"/>
        <rFont val="Arial"/>
      </rPr>
      <t xml:space="preserve"> - When this is placed on stage from hand, reveal the top card of your deck. If that card is a &lt;MARVEL&gt; character, this turn, this gets +2000 power.
</t>
    </r>
    <r>
      <rPr>
        <b/>
        <sz val="9"/>
        <rFont val="Arial"/>
      </rPr>
      <t xml:space="preserve">AUTO </t>
    </r>
    <r>
      <rPr>
        <sz val="9"/>
        <rFont val="Arial"/>
      </rPr>
      <t>- [Discard 1 card] When this attacks, you may pay cost. If you do, choose 1 of your other &lt;MARVEL&gt; characters, and return it to hand.</t>
    </r>
  </si>
  <si>
    <t>MAR/S89-015</t>
  </si>
  <si>
    <r>
      <rPr>
        <b/>
        <sz val="9"/>
        <rFont val="Arial"/>
      </rPr>
      <t>(U) 1/0 Mantis (MARVEL)
AUTO</t>
    </r>
    <r>
      <rPr>
        <sz val="9"/>
        <rFont val="Arial"/>
      </rPr>
      <t xml:space="preserve"> - (1) When your character's Trigger Check reveals a Climax with a Wind Trigger, you may pay cost. If you do, draw 1. 
</t>
    </r>
    <r>
      <rPr>
        <b/>
        <sz val="9"/>
        <rFont val="Arial"/>
      </rPr>
      <t xml:space="preserve">AUTO </t>
    </r>
    <r>
      <rPr>
        <sz val="9"/>
        <rFont val="Arial"/>
      </rPr>
      <t xml:space="preserve">- When this is Reversed, if the battle opponent's Cost is 0 or lower, you may send that character to Stock. If you do, put the bottom card of your opponent's Stock into Waiting Room.
</t>
    </r>
  </si>
  <si>
    <t>MAR/S89-016</t>
  </si>
  <si>
    <r>
      <rPr>
        <b/>
        <sz val="9"/>
        <rFont val="Arial"/>
      </rPr>
      <t xml:space="preserve">(U) 1/0 Gamora (MARVEL)
CONT </t>
    </r>
    <r>
      <rPr>
        <sz val="9"/>
        <rFont val="Arial"/>
      </rPr>
      <t xml:space="preserve">- During your turn, this gets +4000 power.
</t>
    </r>
    <r>
      <rPr>
        <b/>
        <sz val="9"/>
        <rFont val="Arial"/>
      </rPr>
      <t xml:space="preserve">AUTO </t>
    </r>
    <r>
      <rPr>
        <sz val="9"/>
        <rFont val="Arial"/>
      </rPr>
      <t>- When a Climax with a Wind Trigger is placed on your Climax Area, look at the top card of your deck, and put it on top of your deck or into your Waiting Room, then this turn, this gains the following ability: "</t>
    </r>
    <r>
      <rPr>
        <b/>
        <sz val="9"/>
        <rFont val="Arial"/>
      </rPr>
      <t xml:space="preserve">AUTO </t>
    </r>
    <r>
      <rPr>
        <sz val="9"/>
        <rFont val="Arial"/>
      </rPr>
      <t xml:space="preserve">- When this card's battle opponent is Reversed, reveal the top card of your deck. If that card is Level 1 or higher, add it to hand."
</t>
    </r>
  </si>
  <si>
    <t>MAR/S89-017</t>
  </si>
  <si>
    <r>
      <rPr>
        <b/>
        <sz val="9"/>
        <rFont val="Arial"/>
      </rPr>
      <t>(U) 1/0 Hulk (MARVEL)
CONT</t>
    </r>
    <r>
      <rPr>
        <sz val="9"/>
        <rFont val="Arial"/>
      </rPr>
      <t xml:space="preserve"> - During your turn, for each of your other &lt;MARVEL&gt; characters, this gets +500 power.
</t>
    </r>
    <r>
      <rPr>
        <b/>
        <sz val="9"/>
        <rFont val="Arial"/>
      </rPr>
      <t xml:space="preserve">AUTO - </t>
    </r>
    <r>
      <rPr>
        <b/>
        <sz val="9"/>
        <color rgb="FFE06666"/>
        <rFont val="Arial"/>
      </rPr>
      <t>{CX COMBO}</t>
    </r>
    <r>
      <rPr>
        <b/>
        <sz val="9"/>
        <rFont val="Arial"/>
      </rPr>
      <t xml:space="preserve"> </t>
    </r>
    <r>
      <rPr>
        <sz val="9"/>
        <rFont val="Arial"/>
      </rPr>
      <t xml:space="preserve">When this card's battle opponent is Reversed, if you have the </t>
    </r>
    <r>
      <rPr>
        <b/>
        <sz val="9"/>
        <rFont val="Arial"/>
      </rPr>
      <t>Choice CX (027)</t>
    </r>
    <r>
      <rPr>
        <sz val="9"/>
        <rFont val="Arial"/>
      </rPr>
      <t xml:space="preserve"> in your Climax Area, and you have another &lt;MARVEL&gt; character,  search your deck for up to 1 &lt;MARVEL&gt; character, show it to your opponent, add it to hand, shuffle your deck afterwards, then choose 1 of your characters, this turn, it gets +1000 power.</t>
    </r>
  </si>
  <si>
    <t>MAR/S89-018</t>
  </si>
  <si>
    <r>
      <rPr>
        <b/>
        <sz val="9"/>
        <rFont val="Arial"/>
      </rPr>
      <t xml:space="preserve">(U) 2/1 Rocket (MARVEL)
CONT - ASSIST </t>
    </r>
    <r>
      <rPr>
        <sz val="9"/>
        <rFont val="Arial"/>
      </rPr>
      <t xml:space="preserve">Level x 500
</t>
    </r>
    <r>
      <rPr>
        <b/>
        <sz val="9"/>
        <rFont val="Arial"/>
      </rPr>
      <t xml:space="preserve">AUTO </t>
    </r>
    <r>
      <rPr>
        <sz val="9"/>
        <rFont val="Arial"/>
      </rPr>
      <t>- (1) When your character's Trigger Check reveals a Climax with a Wind Trigger, you may pay cost. If you do, choose 1 &lt;MARVEL&gt; character in your Waiting Room, add it to hand.</t>
    </r>
  </si>
  <si>
    <t>MAR/S89-019</t>
  </si>
  <si>
    <r>
      <rPr>
        <b/>
        <sz val="9"/>
        <rFont val="Arial"/>
      </rPr>
      <t>(U) 3/2 Star Lord (MARVEL)
AUTO</t>
    </r>
    <r>
      <rPr>
        <sz val="9"/>
        <rFont val="Arial"/>
      </rPr>
      <t xml:space="preserve"> - When this is placed on stage from hand, you may Heal 1.
</t>
    </r>
    <r>
      <rPr>
        <b/>
        <sz val="9"/>
        <rFont val="Arial"/>
      </rPr>
      <t xml:space="preserve">AUTO - </t>
    </r>
    <r>
      <rPr>
        <b/>
        <sz val="9"/>
        <color rgb="FFEA9999"/>
        <rFont val="Arial"/>
      </rPr>
      <t>{CX COMBO}</t>
    </r>
    <r>
      <rPr>
        <sz val="9"/>
        <rFont val="Arial"/>
      </rPr>
      <t xml:space="preserve"> [(1) Discard 1 card] When this attacks, if you have the </t>
    </r>
    <r>
      <rPr>
        <b/>
        <sz val="9"/>
        <rFont val="Arial"/>
      </rPr>
      <t>Wind CX (029)</t>
    </r>
    <r>
      <rPr>
        <sz val="9"/>
        <rFont val="Arial"/>
      </rPr>
      <t xml:space="preserve"> in your Climax Area, you may pay cost. If you do, look at up to 4 cards from the top of your opponent's deck, choose up to 4 cards from among them, send them to Waiting Room, put the rest on top of your opponent's deck, and your opponent shuffles their deck afterwards.
</t>
    </r>
  </si>
  <si>
    <t>MAR/S89-020</t>
  </si>
  <si>
    <r>
      <rPr>
        <b/>
        <sz val="9"/>
        <rFont val="Arial"/>
      </rPr>
      <t>(C) 0/0 Nebula (MARVEL)
AUTO</t>
    </r>
    <r>
      <rPr>
        <sz val="9"/>
        <rFont val="Arial"/>
      </rPr>
      <t xml:space="preserve"> - When this is placed on stage from hand, reveal the top card of your deck. If that card is a &lt;MARVEL&gt; character, add it to hand and discard 1 card.
</t>
    </r>
    <r>
      <rPr>
        <b/>
        <sz val="9"/>
        <rFont val="Arial"/>
      </rPr>
      <t xml:space="preserve">AUTO </t>
    </r>
    <r>
      <rPr>
        <sz val="9"/>
        <rFont val="Arial"/>
      </rPr>
      <t>- [(1) Discard 1 &lt;MARVEL&gt; character] When this is placed on stage from hand, you may pay cost. If you do, look at up to 3 cards from the top of your deck, choose up to 1 card among them, add it to hand, and send the rest to Waiting Room.</t>
    </r>
  </si>
  <si>
    <t>MAR/S89-021</t>
  </si>
  <si>
    <r>
      <rPr>
        <b/>
        <sz val="9"/>
        <rFont val="Arial"/>
      </rPr>
      <t>(C) 1/0 Thor (MARVEL)
AUTO</t>
    </r>
    <r>
      <rPr>
        <sz val="9"/>
        <rFont val="Arial"/>
      </rPr>
      <t xml:space="preserve"> - When this is placed on stage from hand, mill 2, and this turn, this gets +X power. X equals the number of &lt;MARVEL&gt; characters milled times 1000.
</t>
    </r>
    <r>
      <rPr>
        <b/>
        <sz val="9"/>
        <rFont val="Arial"/>
      </rPr>
      <t xml:space="preserve">AUTO </t>
    </r>
    <r>
      <rPr>
        <sz val="9"/>
        <rFont val="Arial"/>
      </rPr>
      <t xml:space="preserve">- [Discard 1 Card] When this card is placed from your hand to the stage, you may pay the cost, if you do, you may choose a Level 0 or lower character in your waiting room, put it on any spot on the stage.
</t>
    </r>
  </si>
  <si>
    <t>MAR/S89-022</t>
  </si>
  <si>
    <r>
      <rPr>
        <b/>
        <sz val="9"/>
        <rFont val="Arial"/>
      </rPr>
      <t>(C) 1/0 Yondu (MARVEL)
AUTO</t>
    </r>
    <r>
      <rPr>
        <sz val="9"/>
        <rFont val="Arial"/>
      </rPr>
      <t xml:space="preserve"> - When this attacks, choose 1 of your other &lt;MARVEL&gt; characters, this turn, it gets +X power. X equals that character's Soul times 1000.
</t>
    </r>
    <r>
      <rPr>
        <b/>
        <sz val="9"/>
        <rFont val="Arial"/>
      </rPr>
      <t xml:space="preserve">ACT </t>
    </r>
    <r>
      <rPr>
        <sz val="9"/>
        <rFont val="Arial"/>
      </rPr>
      <t>- [Discard 1 &lt;MARVEL&gt; character] Reveal the top card of your deck. If you revealed a &lt;MARVEL&gt; character, this turn, this gets the following ability: "</t>
    </r>
    <r>
      <rPr>
        <b/>
        <sz val="9"/>
        <rFont val="Arial"/>
      </rPr>
      <t xml:space="preserve">CONT </t>
    </r>
    <r>
      <rPr>
        <sz val="9"/>
        <rFont val="Arial"/>
      </rPr>
      <t>- When this is attacking, you can instead choose 1 of your opponent's Back Row characters, this card may Front Attack treating that character as the Defending character."</t>
    </r>
  </si>
  <si>
    <t>MAR/S89-023</t>
  </si>
  <si>
    <r>
      <rPr>
        <b/>
        <sz val="9"/>
        <rFont val="Arial"/>
      </rPr>
      <t>(C) 1/0 Loki (MARVEL)
AUTO</t>
    </r>
    <r>
      <rPr>
        <sz val="9"/>
        <rFont val="Arial"/>
      </rPr>
      <t xml:space="preserve"> - When this is placed on stage from hand, choose 1 of your opponent's Front Row characters, until the end of your opponent's next turn, it gets +2000 power.
</t>
    </r>
    <r>
      <rPr>
        <b/>
        <sz val="9"/>
        <rFont val="Arial"/>
      </rPr>
      <t>AUTO - ENCORE</t>
    </r>
    <r>
      <rPr>
        <sz val="9"/>
        <rFont val="Arial"/>
      </rPr>
      <t xml:space="preserve"> [Discard 1 character]</t>
    </r>
  </si>
  <si>
    <t>MAR/S89-024</t>
  </si>
  <si>
    <r>
      <rPr>
        <b/>
        <sz val="9"/>
        <rFont val="Arial"/>
      </rPr>
      <t xml:space="preserve">(C) 2/2 Hulk (MARVEL)
CONT </t>
    </r>
    <r>
      <rPr>
        <sz val="9"/>
        <rFont val="Arial"/>
      </rPr>
      <t xml:space="preserve">- If you have 2 or more other &lt;MARVEL&gt;  characters, this gets +4000 power.
</t>
    </r>
    <r>
      <rPr>
        <b/>
        <sz val="9"/>
        <rFont val="Arial"/>
      </rPr>
      <t xml:space="preserve">AUTO </t>
    </r>
    <r>
      <rPr>
        <sz val="9"/>
        <rFont val="Arial"/>
      </rPr>
      <t>- When this is Reversed, put the top card of your deck into Clock, Rest this.</t>
    </r>
  </si>
  <si>
    <t>MAR/S89-025</t>
  </si>
  <si>
    <r>
      <rPr>
        <b/>
        <sz val="9"/>
        <rFont val="Arial"/>
      </rPr>
      <t>(C) 1/0 Mjölnir (Event)</t>
    </r>
    <r>
      <rPr>
        <sz val="9"/>
        <rFont val="Arial"/>
      </rPr>
      <t xml:space="preserve">
If you have a character with "Thor" in its name or</t>
    </r>
    <r>
      <rPr>
        <b/>
        <sz val="9"/>
        <rFont val="Arial"/>
      </rPr>
      <t xml:space="preserve"> {3/2 Captain America - 074}</t>
    </r>
    <r>
      <rPr>
        <sz val="9"/>
        <rFont val="Arial"/>
      </rPr>
      <t>, perform 1 of the following 2 effects:
a) "All of your opponent's characters, this turn, gains the following ability: "</t>
    </r>
    <r>
      <rPr>
        <b/>
        <sz val="9"/>
        <rFont val="Arial"/>
      </rPr>
      <t xml:space="preserve">CONT </t>
    </r>
    <r>
      <rPr>
        <sz val="9"/>
        <rFont val="Arial"/>
      </rPr>
      <t xml:space="preserve">- This cannot be returned to hand, move to another slot, nor sent to Memory.""
b) "Mill 2, then choose up to 1 Level X or lower &lt;MARVEL&gt; character from your Waiting Room, and add it to hand, then choose 1 of your characters, this turn, it gets +1000 power. X equals the sum of Levels of cards milled by this effect." </t>
    </r>
    <r>
      <rPr>
        <b/>
        <sz val="9"/>
        <rFont val="Arial"/>
      </rPr>
      <t xml:space="preserve">
</t>
    </r>
  </si>
  <si>
    <t>MAR/S89-026</t>
  </si>
  <si>
    <t>(CR) Choice CX</t>
  </si>
  <si>
    <t>RRR</t>
  </si>
  <si>
    <t>MAR/S89-027</t>
  </si>
  <si>
    <t>(CC) Choice CX</t>
  </si>
  <si>
    <t>MAR/S89-028</t>
  </si>
  <si>
    <t>(CC) Wind CX</t>
  </si>
  <si>
    <t>MAR/S89-029</t>
  </si>
  <si>
    <t>MAR/S89-030</t>
  </si>
  <si>
    <r>
      <rPr>
        <b/>
        <sz val="9"/>
        <rFont val="Arial"/>
      </rPr>
      <t>(RR) 0/0 Black Widow (MARVEL)
ACT</t>
    </r>
    <r>
      <rPr>
        <sz val="9"/>
        <rFont val="Arial"/>
      </rPr>
      <t xml:space="preserve"> - [(1) Send this Standing card to Memory] If you are level 2 or higher, look at up to 3 cards from the top of your deck, choose up to 1 card from among them, add it to hand, and send the rest to Waiting Room.
</t>
    </r>
    <r>
      <rPr>
        <b/>
        <sz val="9"/>
        <rFont val="Arial"/>
      </rPr>
      <t xml:space="preserve">ACT </t>
    </r>
    <r>
      <rPr>
        <sz val="9"/>
        <rFont val="Arial"/>
      </rPr>
      <t xml:space="preserve">- BRAINSTORM [(1) Rest this] Flip over the top 4 cards of your deck, then send them to Waiting Room. For each Climax among them, choose up to 1 character from your Waiting Room, and add it to hand.
</t>
    </r>
  </si>
  <si>
    <t>AVG</t>
  </si>
  <si>
    <t>MAR/S89-031</t>
  </si>
  <si>
    <r>
      <rPr>
        <b/>
        <sz val="9"/>
        <rFont val="Arial"/>
      </rPr>
      <t>(RR) 0/0 Spiderman (MARVEL)
CONT</t>
    </r>
    <r>
      <rPr>
        <sz val="9"/>
        <rFont val="Arial"/>
      </rPr>
      <t xml:space="preserve"> - If you have 5 or more hand, this gets +1500 power, and gains the following ability: "</t>
    </r>
    <r>
      <rPr>
        <b/>
        <sz val="9"/>
        <rFont val="Arial"/>
      </rPr>
      <t xml:space="preserve">CONT </t>
    </r>
    <r>
      <rPr>
        <sz val="9"/>
        <rFont val="Arial"/>
      </rPr>
      <t xml:space="preserve">- The character across from this cannot move to other slots."
</t>
    </r>
    <r>
      <rPr>
        <b/>
        <sz val="9"/>
        <rFont val="Arial"/>
      </rPr>
      <t xml:space="preserve">AUTO </t>
    </r>
    <r>
      <rPr>
        <sz val="9"/>
        <rFont val="Arial"/>
      </rPr>
      <t>- At the start of your opponent's Attack Phase, you may move this to your empty Front Row Center Slot.</t>
    </r>
  </si>
  <si>
    <t>MAR/S89-032</t>
  </si>
  <si>
    <r>
      <rPr>
        <b/>
        <sz val="9"/>
        <rFont val="Arial"/>
      </rPr>
      <t>(RR) 1/0 Iron Man (MARVEL)
CONT</t>
    </r>
    <r>
      <rPr>
        <sz val="9"/>
        <rFont val="Arial"/>
      </rPr>
      <t xml:space="preserve"> - If all of your characters are &lt;MARVEL&gt;, this gains the following 2 abilities, 
- "</t>
    </r>
    <r>
      <rPr>
        <b/>
        <sz val="9"/>
        <rFont val="Arial"/>
      </rPr>
      <t xml:space="preserve">CONT </t>
    </r>
    <r>
      <rPr>
        <sz val="9"/>
        <rFont val="Arial"/>
      </rPr>
      <t>- During your turn, this gets +3000 power."
- "</t>
    </r>
    <r>
      <rPr>
        <b/>
        <sz val="9"/>
        <rFont val="Arial"/>
      </rPr>
      <t xml:space="preserve">AUTO </t>
    </r>
    <r>
      <rPr>
        <sz val="9"/>
        <rFont val="Arial"/>
      </rPr>
      <t xml:space="preserve">- [(1) Send this to Memory] When your other &lt;MARVEL&gt; character is Front Attacked, you may pay cost. If you do, return that character to hand."
</t>
    </r>
    <r>
      <rPr>
        <b/>
        <sz val="9"/>
        <rFont val="Arial"/>
      </rPr>
      <t xml:space="preserve">AUTO - </t>
    </r>
    <r>
      <rPr>
        <b/>
        <sz val="9"/>
        <color rgb="FFE06666"/>
        <rFont val="Arial"/>
      </rPr>
      <t>{CX COMBO}</t>
    </r>
    <r>
      <rPr>
        <sz val="9"/>
        <rFont val="Arial"/>
      </rPr>
      <t xml:space="preserve"> When this attacks, if you have the </t>
    </r>
    <r>
      <rPr>
        <b/>
        <sz val="9"/>
        <rFont val="Arial"/>
      </rPr>
      <t xml:space="preserve">Door CX (068) </t>
    </r>
    <r>
      <rPr>
        <sz val="9"/>
        <rFont val="Arial"/>
      </rPr>
      <t>in your Climax Area, and you have 2 or more other &lt;MARVEL&gt; characters, look at up to 3 cards from the top of your deck, choose up to 1 card among them, add it to hand, and send the rest to Waiting Room.</t>
    </r>
  </si>
  <si>
    <t>MAR/S89-033</t>
  </si>
  <si>
    <r>
      <rPr>
        <b/>
        <sz val="9"/>
        <rFont val="Arial"/>
      </rPr>
      <t>(RR) 3/2 Captain Marvel (MARVEL)
CONT</t>
    </r>
    <r>
      <rPr>
        <sz val="9"/>
        <rFont val="Arial"/>
      </rPr>
      <t xml:space="preserve"> - If you have 4 or more &lt;MARVEL&gt; characters, this gets -1 Level in hand.
</t>
    </r>
    <r>
      <rPr>
        <b/>
        <sz val="9"/>
        <rFont val="Arial"/>
      </rPr>
      <t xml:space="preserve">AUTO </t>
    </r>
    <r>
      <rPr>
        <sz val="9"/>
        <rFont val="Arial"/>
      </rPr>
      <t xml:space="preserve">- [Discard 1 card] When this is placed on stage from hand, you may pay cost. If you do, put the top card of your Clock into Stock.
</t>
    </r>
    <r>
      <rPr>
        <b/>
        <sz val="9"/>
        <rFont val="Arial"/>
      </rPr>
      <t xml:space="preserve">AUTO </t>
    </r>
    <r>
      <rPr>
        <sz val="9"/>
        <rFont val="Arial"/>
      </rPr>
      <t xml:space="preserve">- This ability activates up to once per turn. When you use an ACT Ability, this turn, this gets +X power. X equals the number of your other &lt;MARVEL&gt; characters times 500. </t>
    </r>
  </si>
  <si>
    <t>MAR/S89-034</t>
  </si>
  <si>
    <r>
      <rPr>
        <b/>
        <sz val="9"/>
        <rFont val="Arial"/>
      </rPr>
      <t>(RR) 3/2 Thanos (MARVEL)
AUTO</t>
    </r>
    <r>
      <rPr>
        <sz val="9"/>
        <rFont val="Arial"/>
      </rPr>
      <t xml:space="preserve"> - (1) When this is placed on stage from hand, you may pay cost. If you do, your opponent sends all of their Stock to Waiting Room, then puts an equal number of cards from the top of their deck into Stock
</t>
    </r>
    <r>
      <rPr>
        <b/>
        <sz val="9"/>
        <rFont val="Arial"/>
      </rPr>
      <t xml:space="preserve">AUTO </t>
    </r>
    <r>
      <rPr>
        <sz val="9"/>
        <rFont val="Arial"/>
      </rPr>
      <t xml:space="preserve">- [(3) Discard 2 cards] When this attacks, you may pay cost. If you do, deal 4 damage to your opponent. </t>
    </r>
  </si>
  <si>
    <t>MAR/S89-035</t>
  </si>
  <si>
    <r>
      <rPr>
        <b/>
        <sz val="9"/>
        <rFont val="Arial"/>
      </rPr>
      <t>(R) 0/0 Black Panther (MARVEL)
CONT</t>
    </r>
    <r>
      <rPr>
        <sz val="9"/>
        <rFont val="Arial"/>
      </rPr>
      <t xml:space="preserve"> - If all of your characters are &lt;MARVEL&gt;, this gets +1500 power and the following ability: "</t>
    </r>
    <r>
      <rPr>
        <b/>
        <sz val="9"/>
        <rFont val="Arial"/>
      </rPr>
      <t xml:space="preserve">AUTO </t>
    </r>
    <r>
      <rPr>
        <sz val="9"/>
        <rFont val="Arial"/>
      </rPr>
      <t xml:space="preserve">- When this card's battle opponent is Reversed, choose 1 &lt;MARVEL&gt; character in your Waiting Room, add it to hand, then discard 1 card."
</t>
    </r>
    <r>
      <rPr>
        <b/>
        <sz val="9"/>
        <rFont val="Arial"/>
      </rPr>
      <t xml:space="preserve">AUTO </t>
    </r>
    <r>
      <rPr>
        <sz val="9"/>
        <rFont val="Arial"/>
      </rPr>
      <t>- During this card's battle, when damage you take is not cancelled, this turn, this gets +1500 power.</t>
    </r>
  </si>
  <si>
    <t>MAR/S89-036</t>
  </si>
  <si>
    <r>
      <rPr>
        <b/>
        <sz val="9"/>
        <rFont val="Arial"/>
      </rPr>
      <t>(R) 0/0 Iron Man (MARVEL)
CONT</t>
    </r>
    <r>
      <rPr>
        <sz val="9"/>
        <rFont val="Arial"/>
      </rPr>
      <t xml:space="preserve"> - During your turn, if this has a Marker underneath it, this gets +2000 power.
</t>
    </r>
    <r>
      <rPr>
        <b/>
        <sz val="9"/>
        <rFont val="Arial"/>
      </rPr>
      <t xml:space="preserve">AUTO </t>
    </r>
    <r>
      <rPr>
        <sz val="9"/>
        <rFont val="Arial"/>
      </rPr>
      <t xml:space="preserve">- When this is placed on stage from hand, reveal the top card of your deck. If that card is a &lt;MARVEL&gt; character or </t>
    </r>
    <r>
      <rPr>
        <b/>
        <sz val="9"/>
        <rFont val="Arial"/>
      </rPr>
      <t>"Iron Man Armor" (Event - 066),</t>
    </r>
    <r>
      <rPr>
        <sz val="9"/>
        <rFont val="Arial"/>
      </rPr>
      <t xml:space="preserve"> you may put it underneath this card Face-down as a Marker.
</t>
    </r>
    <r>
      <rPr>
        <b/>
        <sz val="9"/>
        <rFont val="Arial"/>
      </rPr>
      <t xml:space="preserve">AUTO </t>
    </r>
    <r>
      <rPr>
        <sz val="9"/>
        <rFont val="Arial"/>
      </rPr>
      <t xml:space="preserve">- [Discard 1 &lt;MARVEL&gt; character] When this is placed on stage from hand, you may pay cost. If you do, search your deck for up to 1 </t>
    </r>
    <r>
      <rPr>
        <b/>
        <sz val="9"/>
        <rFont val="Arial"/>
      </rPr>
      <t>"Iron Man Armor" (Event - 066)</t>
    </r>
    <r>
      <rPr>
        <sz val="9"/>
        <rFont val="Arial"/>
      </rPr>
      <t>, show it to your opponent, add it to hand, and shuffle your deck afterwards.</t>
    </r>
  </si>
  <si>
    <t>MAR/S89-037</t>
  </si>
  <si>
    <r>
      <rPr>
        <b/>
        <sz val="9"/>
        <rFont val="Arial"/>
      </rPr>
      <t>(R) 0/0 War Machine (MARVEL)
CONT</t>
    </r>
    <r>
      <rPr>
        <sz val="9"/>
        <rFont val="Arial"/>
      </rPr>
      <t xml:space="preserve"> - If you have 2 or more other &lt;MARVEL&gt; characters, this gets +1000 power.
</t>
    </r>
    <r>
      <rPr>
        <b/>
        <sz val="9"/>
        <rFont val="Arial"/>
      </rPr>
      <t>AUTO</t>
    </r>
    <r>
      <rPr>
        <sz val="9"/>
        <rFont val="Arial"/>
      </rPr>
      <t xml:space="preserve"> - [(1) Discard 1 card] When this is placed on stage from hand, you may pay cost. If you do, search your deck for up to 1 &lt;MARVEL&gt; character, show it to your opponent, add it to hand, and shuffle your deck afterwards.</t>
    </r>
  </si>
  <si>
    <t>MAR/S89-038</t>
  </si>
  <si>
    <r>
      <rPr>
        <b/>
        <sz val="9"/>
        <rFont val="Arial"/>
      </rPr>
      <t>(R) 0/0 Dr. Strange (MARVEL)
AUTO</t>
    </r>
    <r>
      <rPr>
        <sz val="9"/>
        <rFont val="Arial"/>
      </rPr>
      <t xml:space="preserve"> - When this is placed on stage from hand, look at up to 2 cards from the top of your deck, and put them back on top in any order.
</t>
    </r>
    <r>
      <rPr>
        <b/>
        <sz val="9"/>
        <rFont val="Arial"/>
      </rPr>
      <t xml:space="preserve">AUTO </t>
    </r>
    <r>
      <rPr>
        <sz val="9"/>
        <rFont val="Arial"/>
      </rPr>
      <t xml:space="preserve">- When this is placed on stage from hand, if you have 2 or more other &lt;MARVEL&gt; characters, reveal the top 8 cards of your deck, then shuffle your deck afterwards. If you revealed 8 or more Climaxes, you win the game. 
</t>
    </r>
  </si>
  <si>
    <t>MAR/S89-039</t>
  </si>
  <si>
    <r>
      <rPr>
        <b/>
        <sz val="9"/>
        <rFont val="Arial"/>
      </rPr>
      <t>(R) 1/0 Vision (MARVEL)
AUTO</t>
    </r>
    <r>
      <rPr>
        <sz val="9"/>
        <rFont val="Arial"/>
      </rPr>
      <t xml:space="preserve"> - When this attacks, this turn, this gets +X power. X equals the number of your other &lt;MARVEL&gt; characters times 1000.
</t>
    </r>
    <r>
      <rPr>
        <b/>
        <sz val="9"/>
        <rFont val="Arial"/>
      </rPr>
      <t xml:space="preserve">ACT </t>
    </r>
    <r>
      <rPr>
        <sz val="9"/>
        <rFont val="Arial"/>
      </rPr>
      <t>- (1) If you have 2 or more other &lt;MARVEL&gt; characters, this turn, this gets +1000 power and your opponent cannot use "</t>
    </r>
    <r>
      <rPr>
        <b/>
        <sz val="9"/>
        <rFont val="Arial"/>
      </rPr>
      <t>AUTO - ENCORE</t>
    </r>
    <r>
      <rPr>
        <sz val="9"/>
        <rFont val="Arial"/>
      </rPr>
      <t xml:space="preserve">"
</t>
    </r>
  </si>
  <si>
    <t>MAR/S89-040</t>
  </si>
  <si>
    <r>
      <rPr>
        <b/>
        <sz val="9"/>
        <rFont val="Arial"/>
      </rPr>
      <t>(R) 1/0 Thanos (MARVEL)
AUTO</t>
    </r>
    <r>
      <rPr>
        <sz val="9"/>
        <rFont val="Arial"/>
      </rPr>
      <t xml:space="preserve"> - When this attacks, if you have 2 or more other &lt;MARVEL&gt; characters, this turn, this gets +2000 power.
</t>
    </r>
    <r>
      <rPr>
        <b/>
        <sz val="9"/>
        <rFont val="Arial"/>
      </rPr>
      <t xml:space="preserve">AUTO - </t>
    </r>
    <r>
      <rPr>
        <b/>
        <sz val="9"/>
        <color rgb="FFE06666"/>
        <rFont val="Arial"/>
      </rPr>
      <t>{CX COMBO}</t>
    </r>
    <r>
      <rPr>
        <b/>
        <sz val="9"/>
        <rFont val="Arial"/>
      </rPr>
      <t xml:space="preserve"> </t>
    </r>
    <r>
      <rPr>
        <sz val="9"/>
        <rFont val="Arial"/>
      </rPr>
      <t xml:space="preserve">When this card's battle opponent is Reversed, if you have the </t>
    </r>
    <r>
      <rPr>
        <b/>
        <sz val="9"/>
        <rFont val="Arial"/>
      </rPr>
      <t>+2 Soul CX (070)</t>
    </r>
    <r>
      <rPr>
        <sz val="9"/>
        <rFont val="Arial"/>
      </rPr>
      <t xml:space="preserve"> in your Climax Area, look at the top card of your deck, and put it on top of your deck or into your Waiting Room, then choose up to 1 &lt;MARVEL&gt; character in your Waiting Room, add it to hand.</t>
    </r>
  </si>
  <si>
    <t>MAR/S89-041</t>
  </si>
  <si>
    <r>
      <rPr>
        <b/>
        <sz val="9"/>
        <rFont val="Arial"/>
      </rPr>
      <t>(R) 1/1 Spiderman (MARVEL)
AUTO</t>
    </r>
    <r>
      <rPr>
        <sz val="9"/>
        <rFont val="Arial"/>
      </rPr>
      <t xml:space="preserve"> - When this is placed on stage from hand, choose 1 other character, this turn, it gets +1 Level.
</t>
    </r>
    <r>
      <rPr>
        <b/>
        <sz val="9"/>
        <rFont val="Arial"/>
      </rPr>
      <t xml:space="preserve">AUTO </t>
    </r>
    <r>
      <rPr>
        <sz val="9"/>
        <rFont val="Arial"/>
      </rPr>
      <t xml:space="preserve">- When this is Reversed, reveal the top card of your deck. If that card is Level 2 or higher, you may return this to hand.
</t>
    </r>
    <r>
      <rPr>
        <b/>
        <sz val="9"/>
        <rFont val="Arial"/>
      </rPr>
      <t xml:space="preserve">AUTO </t>
    </r>
    <r>
      <rPr>
        <sz val="9"/>
        <rFont val="Arial"/>
      </rPr>
      <t xml:space="preserve">- When this is Reversed, if the battle opponent's Level is higher than your opponent's Level, you may Reverse that character. 
</t>
    </r>
  </si>
  <si>
    <t>MAR/S89-042</t>
  </si>
  <si>
    <r>
      <rPr>
        <b/>
        <sz val="9"/>
        <rFont val="Arial"/>
      </rPr>
      <t>(R) 3/2 Black Widow (MARVEL)
AUTO -</t>
    </r>
    <r>
      <rPr>
        <sz val="9"/>
        <rFont val="Arial"/>
      </rPr>
      <t xml:space="preserve"> This ability can only be activated up to once per turn. When you use an ACT effect, this turn, all of your characters get +2000 power.
</t>
    </r>
    <r>
      <rPr>
        <b/>
        <sz val="9"/>
        <rFont val="Arial"/>
      </rPr>
      <t xml:space="preserve">AUTO - </t>
    </r>
    <r>
      <rPr>
        <b/>
        <sz val="9"/>
        <color rgb="FFE06666"/>
        <rFont val="Arial"/>
      </rPr>
      <t>{CX COMBO}</t>
    </r>
    <r>
      <rPr>
        <b/>
        <sz val="9"/>
        <rFont val="Arial"/>
      </rPr>
      <t xml:space="preserve"> </t>
    </r>
    <r>
      <rPr>
        <sz val="9"/>
        <rFont val="Arial"/>
      </rPr>
      <t xml:space="preserve">(2) When this attacks, if you have the </t>
    </r>
    <r>
      <rPr>
        <b/>
        <sz val="9"/>
        <rFont val="Arial"/>
      </rPr>
      <t>Standby CX (069)</t>
    </r>
    <r>
      <rPr>
        <sz val="9"/>
        <rFont val="Arial"/>
      </rPr>
      <t xml:space="preserve"> in your Climax Area, you may pay cost. If you do, deal 2 damage to your opponent.</t>
    </r>
  </si>
  <si>
    <t>MAR/S89-043</t>
  </si>
  <si>
    <r>
      <rPr>
        <b/>
        <sz val="9"/>
        <rFont val="Arial"/>
      </rPr>
      <t>(U) 0/0 Vision (MARVEL)
AUTO</t>
    </r>
    <r>
      <rPr>
        <sz val="9"/>
        <rFont val="Arial"/>
      </rPr>
      <t xml:space="preserve"> - [Shuffle 2 characters from your Waiting Room into your deck] When this is placed on stage from hand, you may pay cost. If you do, this turn, this does not suffer Soul Penalty when Side Attacking.
</t>
    </r>
    <r>
      <rPr>
        <b/>
        <sz val="9"/>
        <rFont val="Arial"/>
      </rPr>
      <t xml:space="preserve">AUTO </t>
    </r>
    <r>
      <rPr>
        <sz val="9"/>
        <rFont val="Arial"/>
      </rPr>
      <t>- When this attacks, choose 1 of your opponent's Front Row characters, this turn, it gets -1000 power.</t>
    </r>
  </si>
  <si>
    <t>MAR/S89-044</t>
  </si>
  <si>
    <r>
      <rPr>
        <b/>
        <sz val="9"/>
        <rFont val="Arial"/>
      </rPr>
      <t>(U) Ghost Spider (MARVEL)
AUTO</t>
    </r>
    <r>
      <rPr>
        <sz val="9"/>
        <rFont val="Arial"/>
      </rPr>
      <t xml:space="preserve"> - When this attacks, choose 1 of your other &lt;MARVEL&gt; characters, this turn, it gets +2000 power.
</t>
    </r>
    <r>
      <rPr>
        <b/>
        <sz val="9"/>
        <rFont val="Arial"/>
      </rPr>
      <t>AUTO</t>
    </r>
    <r>
      <rPr>
        <sz val="9"/>
        <rFont val="Arial"/>
      </rPr>
      <t xml:space="preserve"> - [(1) Discard 1 card, Send this to Memory] When this is Reversed, you may pay cost. If you do, Draw 1 card.
</t>
    </r>
  </si>
  <si>
    <t>MAR/S89-045</t>
  </si>
  <si>
    <r>
      <rPr>
        <b/>
        <sz val="9"/>
        <rFont val="Arial"/>
      </rPr>
      <t>(U) 0/0 Thanos (MARVEL)
AUTO</t>
    </r>
    <r>
      <rPr>
        <sz val="9"/>
        <rFont val="Arial"/>
      </rPr>
      <t xml:space="preserve"> - [Send 1 of your other &lt;MARVEL&gt; characters on stage to Waiting Room] When this placed on stage from hand, you may pay cost. If you do, choose 1</t>
    </r>
    <r>
      <rPr>
        <b/>
        <sz val="9"/>
        <rFont val="Arial"/>
      </rPr>
      <t xml:space="preserve"> "Infinity Gauntlet" (Event - 067) </t>
    </r>
    <r>
      <rPr>
        <sz val="9"/>
        <rFont val="Arial"/>
      </rPr>
      <t xml:space="preserve">in your Waiting Room, add it to hand.
</t>
    </r>
    <r>
      <rPr>
        <b/>
        <sz val="9"/>
        <rFont val="Arial"/>
      </rPr>
      <t xml:space="preserve">AUTO </t>
    </r>
    <r>
      <rPr>
        <sz val="9"/>
        <rFont val="Arial"/>
      </rPr>
      <t xml:space="preserve">- [Discard 1 &lt;MARVEL&gt; character] When this is placed on stage from hand, you may pay cost. If you do, reveal the top card of your deck, then choose 1 Level X or lower character from your Waiting Room, and add it to hand. X equals the Level of the revealed card. 
</t>
    </r>
  </si>
  <si>
    <t>MAR/S89-046</t>
  </si>
  <si>
    <r>
      <rPr>
        <b/>
        <sz val="9"/>
        <rFont val="Arial"/>
      </rPr>
      <t xml:space="preserve">(U) 1/0 Black Widow (MARVEL)
AUTO </t>
    </r>
    <r>
      <rPr>
        <sz val="9"/>
        <rFont val="Arial"/>
      </rPr>
      <t xml:space="preserve">- This ability activates up to once per turn. When you use an ACT Ability, this turn, this gets +X power. X equals the number of your &lt;MARVEL&gt; characters times 500.
</t>
    </r>
    <r>
      <rPr>
        <b/>
        <sz val="9"/>
        <rFont val="Arial"/>
      </rPr>
      <t xml:space="preserve">AUTO </t>
    </r>
    <r>
      <rPr>
        <sz val="9"/>
        <rFont val="Arial"/>
      </rPr>
      <t xml:space="preserve">- [(1) Send this to Memory] When your other character is sent from Stage to Waiting Room, if you have another </t>
    </r>
    <r>
      <rPr>
        <b/>
        <sz val="9"/>
        <rFont val="Arial"/>
      </rPr>
      <t>{R 0/0 Hawkeye - 075}</t>
    </r>
    <r>
      <rPr>
        <sz val="9"/>
        <rFont val="Arial"/>
      </rPr>
      <t>. you may pay cost. If you do, return that character to hand.</t>
    </r>
  </si>
  <si>
    <t>MAR/S89-047</t>
  </si>
  <si>
    <r>
      <rPr>
        <b/>
        <sz val="9"/>
        <rFont val="Arial"/>
      </rPr>
      <t>(U) 1/0 Dr. Strange (MARVEL)
AUTO</t>
    </r>
    <r>
      <rPr>
        <sz val="9"/>
        <rFont val="Arial"/>
      </rPr>
      <t xml:space="preserve"> - When this is placed on stage from hand, this turn, this gets +X power. X equals the number of your &lt;MARVEL&gt; characters times 500.
</t>
    </r>
    <r>
      <rPr>
        <b/>
        <sz val="9"/>
        <rFont val="Arial"/>
      </rPr>
      <t xml:space="preserve">ACT </t>
    </r>
    <r>
      <rPr>
        <sz val="9"/>
        <rFont val="Arial"/>
      </rPr>
      <t>- [(1) Discard 1 card] Choose 1 of your opponent's characters, move it to an opponent's empty slot.</t>
    </r>
  </si>
  <si>
    <t>MAR/S89-048</t>
  </si>
  <si>
    <r>
      <rPr>
        <b/>
        <sz val="9"/>
        <rFont val="Arial"/>
      </rPr>
      <t xml:space="preserve">(U) 1/1 Captain Marvel (MARVEL)
CONT </t>
    </r>
    <r>
      <rPr>
        <sz val="9"/>
        <rFont val="Arial"/>
      </rPr>
      <t>- If you have 2 or more other &lt;MARVEL&gt; characters, this gets +1500 power and "</t>
    </r>
    <r>
      <rPr>
        <b/>
        <sz val="9"/>
        <rFont val="Arial"/>
      </rPr>
      <t>AUTO - ENCORE</t>
    </r>
    <r>
      <rPr>
        <sz val="9"/>
        <rFont val="Arial"/>
      </rPr>
      <t xml:space="preserve"> [Discard 1 characters]"
</t>
    </r>
    <r>
      <rPr>
        <b/>
        <sz val="9"/>
        <rFont val="Arial"/>
      </rPr>
      <t xml:space="preserve">AUTO - </t>
    </r>
    <r>
      <rPr>
        <b/>
        <sz val="9"/>
        <color rgb="FFE06666"/>
        <rFont val="Arial"/>
      </rPr>
      <t>{CX COMBO}</t>
    </r>
    <r>
      <rPr>
        <sz val="9"/>
        <rFont val="Arial"/>
      </rPr>
      <t xml:space="preserve"> When this card's battle opponent is Reversed, if you have the </t>
    </r>
    <r>
      <rPr>
        <b/>
        <sz val="9"/>
        <rFont val="Arial"/>
      </rPr>
      <t>Standby CX (071)</t>
    </r>
    <r>
      <rPr>
        <sz val="9"/>
        <rFont val="Arial"/>
      </rPr>
      <t xml:space="preserve"> in your Climax Area, choose 1 character in your Waiting Room, you may add it to hand. 
</t>
    </r>
  </si>
  <si>
    <t>MAR/S89-049</t>
  </si>
  <si>
    <r>
      <rPr>
        <b/>
        <sz val="9"/>
        <rFont val="Arial"/>
      </rPr>
      <t>(U) 2/1 Black Panther (MARVEL)
AUTO</t>
    </r>
    <r>
      <rPr>
        <sz val="9"/>
        <rFont val="Arial"/>
      </rPr>
      <t xml:space="preserve"> - When this attacks, choose 1 of your other &lt;MARVEL&gt; characters, this turn, it gets +X power. X equals the number of your other &lt;MARVEL&gt; characters times 1000.
</t>
    </r>
    <r>
      <rPr>
        <b/>
        <sz val="9"/>
        <rFont val="Arial"/>
      </rPr>
      <t xml:space="preserve">AUTO </t>
    </r>
    <r>
      <rPr>
        <sz val="9"/>
        <rFont val="Arial"/>
      </rPr>
      <t>- When this is Reversed, if the battle opponent's Level is 2 or lower, you may Reverse that character.</t>
    </r>
  </si>
  <si>
    <t>MAR/S89-050</t>
  </si>
  <si>
    <r>
      <rPr>
        <b/>
        <sz val="9"/>
        <rFont val="Arial"/>
      </rPr>
      <t>(U) 2/1 War Machine (MARVEL) - Note: It has 2 Souls
CONT</t>
    </r>
    <r>
      <rPr>
        <sz val="9"/>
        <rFont val="Arial"/>
      </rPr>
      <t xml:space="preserve"> - If this does not have a Marker underneath it, this gets -10000 power and the following ability: "</t>
    </r>
    <r>
      <rPr>
        <b/>
        <sz val="9"/>
        <rFont val="Arial"/>
      </rPr>
      <t xml:space="preserve">CONT </t>
    </r>
    <r>
      <rPr>
        <sz val="9"/>
        <rFont val="Arial"/>
      </rPr>
      <t xml:space="preserve">- This cannot move to other slots." 
</t>
    </r>
    <r>
      <rPr>
        <b/>
        <sz val="9"/>
        <rFont val="Arial"/>
      </rPr>
      <t xml:space="preserve">AUTO </t>
    </r>
    <r>
      <rPr>
        <sz val="9"/>
        <rFont val="Arial"/>
      </rPr>
      <t xml:space="preserve">- When this is placed on stage from hand, choose 1 </t>
    </r>
    <r>
      <rPr>
        <b/>
        <sz val="9"/>
        <rFont val="Arial"/>
      </rPr>
      <t>"Iron Man Armor" (Event - 066)</t>
    </r>
    <r>
      <rPr>
        <sz val="9"/>
        <rFont val="Arial"/>
      </rPr>
      <t xml:space="preserve"> in your Waiting Room, you may put it underneath this card Face-down as a Marker.</t>
    </r>
  </si>
  <si>
    <t>MAR/S89-051</t>
  </si>
  <si>
    <r>
      <rPr>
        <b/>
        <sz val="9"/>
        <rFont val="Arial"/>
      </rPr>
      <t>(U) 3/2 Spiderman (MARVEL)
CONT</t>
    </r>
    <r>
      <rPr>
        <sz val="9"/>
        <rFont val="Arial"/>
      </rPr>
      <t xml:space="preserve"> - If you have 2 or more other &lt;MARVEL&gt;  characters, this gets +1000 power.
</t>
    </r>
    <r>
      <rPr>
        <b/>
        <sz val="9"/>
        <rFont val="Arial"/>
      </rPr>
      <t xml:space="preserve">AUTO </t>
    </r>
    <r>
      <rPr>
        <sz val="9"/>
        <rFont val="Arial"/>
      </rPr>
      <t>- When this is placed on stage from hand, or by the AUTO Effect of</t>
    </r>
    <r>
      <rPr>
        <b/>
        <sz val="9"/>
        <rFont val="Arial"/>
      </rPr>
      <t xml:space="preserve"> {3/2 Iron Man - 052}</t>
    </r>
    <r>
      <rPr>
        <sz val="9"/>
        <rFont val="Arial"/>
      </rPr>
      <t xml:space="preserve">, you may Heal 1.
</t>
    </r>
    <r>
      <rPr>
        <b/>
        <sz val="9"/>
        <rFont val="Arial"/>
      </rPr>
      <t xml:space="preserve">ACT </t>
    </r>
    <r>
      <rPr>
        <sz val="9"/>
        <rFont val="Arial"/>
      </rPr>
      <t>- (1) During this turn, this gets +1000 power and the following ability: "</t>
    </r>
    <r>
      <rPr>
        <b/>
        <sz val="9"/>
        <rFont val="Arial"/>
      </rPr>
      <t xml:space="preserve">AUTO </t>
    </r>
    <r>
      <rPr>
        <sz val="9"/>
        <rFont val="Arial"/>
      </rPr>
      <t>- When this card's battle opponent is Reversed, you may send that character to the top of your opponent's deck."</t>
    </r>
  </si>
  <si>
    <t>MAR/S89-052</t>
  </si>
  <si>
    <r>
      <rPr>
        <b/>
        <sz val="9"/>
        <rFont val="Arial"/>
      </rPr>
      <t xml:space="preserve">(U) 3/2 Iron Man (MARVEL)
CONT </t>
    </r>
    <r>
      <rPr>
        <sz val="9"/>
        <rFont val="Arial"/>
      </rPr>
      <t>- If the number of</t>
    </r>
    <r>
      <rPr>
        <b/>
        <sz val="9"/>
        <rFont val="Arial"/>
      </rPr>
      <t xml:space="preserve"> {3/2 Spiderman - 051}</t>
    </r>
    <r>
      <rPr>
        <sz val="9"/>
        <rFont val="Arial"/>
      </rPr>
      <t xml:space="preserve"> in your Waiting Room is 2 or more, this gets -1 Level in hand.
</t>
    </r>
    <r>
      <rPr>
        <b/>
        <sz val="9"/>
        <rFont val="Arial"/>
      </rPr>
      <t xml:space="preserve">AUTO </t>
    </r>
    <r>
      <rPr>
        <sz val="9"/>
        <rFont val="Arial"/>
      </rPr>
      <t>- (1) When this is placed on stage from hand, you may pay cost. If you do, choose 1</t>
    </r>
    <r>
      <rPr>
        <b/>
        <sz val="9"/>
        <rFont val="Arial"/>
      </rPr>
      <t xml:space="preserve"> {3/2 Spiderman - 051} </t>
    </r>
    <r>
      <rPr>
        <sz val="9"/>
        <rFont val="Arial"/>
      </rPr>
      <t xml:space="preserve">from your Waiting Room, and place it on stage in any slot. </t>
    </r>
  </si>
  <si>
    <t>MAR/S89-053</t>
  </si>
  <si>
    <r>
      <rPr>
        <b/>
        <sz val="9"/>
        <rFont val="Arial"/>
      </rPr>
      <t xml:space="preserve">(C) 0/0 Vision (MARVEL)
AUTO </t>
    </r>
    <r>
      <rPr>
        <sz val="9"/>
        <rFont val="Arial"/>
      </rPr>
      <t xml:space="preserve">- At the start of your Climax Phase, choose 1 of your &lt;MARVEL&gt; characters, this turn, it gets +500 power.
</t>
    </r>
    <r>
      <rPr>
        <b/>
        <sz val="9"/>
        <rFont val="Arial"/>
      </rPr>
      <t>ACT - BRAINSTORM</t>
    </r>
    <r>
      <rPr>
        <sz val="9"/>
        <rFont val="Arial"/>
      </rPr>
      <t xml:space="preserve"> [(1) Rest this] Flip over the top 5 cards of your deck, then send them to Waiting Room. For each Climax with 2 Soul Trigger Icons among them, search your deck for up to 1 &lt;MARVEL&gt; character, show it to your opponent, add it to hand, and shuffle your deck afterwards.</t>
    </r>
  </si>
  <si>
    <t>MAR/S89-054</t>
  </si>
  <si>
    <r>
      <rPr>
        <b/>
        <sz val="9"/>
        <rFont val="Arial"/>
      </rPr>
      <t>(C) 0/0 War Machine (MARVEL)
AUTO</t>
    </r>
    <r>
      <rPr>
        <sz val="9"/>
        <rFont val="Arial"/>
      </rPr>
      <t xml:space="preserve"> - When this is placed on stage from hand, mill 2, and this turn, this gets +X power. X equals the number of &lt;MARVEL&gt; characters milled times 1000.
</t>
    </r>
    <r>
      <rPr>
        <b/>
        <sz val="9"/>
        <rFont val="Arial"/>
      </rPr>
      <t xml:space="preserve">AUTO </t>
    </r>
    <r>
      <rPr>
        <sz val="9"/>
        <rFont val="Arial"/>
      </rPr>
      <t>- When this attacks, mill 2, and this turn, this gets +X power. X equals the sum of Soul Triggers milled times 2000.</t>
    </r>
  </si>
  <si>
    <t>MAR/S89-055</t>
  </si>
  <si>
    <r>
      <rPr>
        <b/>
        <sz val="9"/>
        <rFont val="Arial"/>
      </rPr>
      <t xml:space="preserve">(C) 0/0 Spiderman (MARVEL)
AUTO </t>
    </r>
    <r>
      <rPr>
        <sz val="9"/>
        <rFont val="Arial"/>
      </rPr>
      <t xml:space="preserve">- This ability activates up to once per turn. When you use an ACT ability, choose 1 of your characters, this turn, it gets +500 power.
</t>
    </r>
    <r>
      <rPr>
        <b/>
        <sz val="9"/>
        <rFont val="Arial"/>
      </rPr>
      <t xml:space="preserve">ACT </t>
    </r>
    <r>
      <rPr>
        <sz val="9"/>
        <rFont val="Arial"/>
      </rPr>
      <t xml:space="preserve">- [Rest this] Choose 1 of your &lt;MARVEL&gt; characters, this turn, it gets +1000 power.
</t>
    </r>
    <r>
      <rPr>
        <b/>
        <sz val="9"/>
        <rFont val="Arial"/>
      </rPr>
      <t xml:space="preserve">ACT </t>
    </r>
    <r>
      <rPr>
        <sz val="9"/>
        <rFont val="Arial"/>
      </rPr>
      <t>- [(2) Rest this] Choose 1 &lt;MARVEL&gt; character in your Waiting Room, add it to hand.</t>
    </r>
  </si>
  <si>
    <t>MAR/S89-056</t>
  </si>
  <si>
    <r>
      <rPr>
        <b/>
        <sz val="9"/>
        <rFont val="Arial"/>
      </rPr>
      <t xml:space="preserve">(C) 0/0 Ultron (MARVEL)
AUTO </t>
    </r>
    <r>
      <rPr>
        <sz val="9"/>
        <rFont val="Arial"/>
      </rPr>
      <t xml:space="preserve">- When this attacks, look at up to 2 cards from the top of your deck, choose 1 card among them, put it back on top of your deck, and send the rest to Waiting Room.
</t>
    </r>
    <r>
      <rPr>
        <b/>
        <sz val="9"/>
        <rFont val="Arial"/>
      </rPr>
      <t xml:space="preserve">AUTO </t>
    </r>
    <r>
      <rPr>
        <sz val="9"/>
        <rFont val="Arial"/>
      </rPr>
      <t xml:space="preserve">- (1) When this is sent from Stage to Waiting Room, you may pay cost. If you do, search your deck for up to 1 </t>
    </r>
    <r>
      <rPr>
        <b/>
        <sz val="9"/>
        <rFont val="Arial"/>
      </rPr>
      <t>{copy of this card}</t>
    </r>
    <r>
      <rPr>
        <sz val="9"/>
        <rFont val="Arial"/>
      </rPr>
      <t xml:space="preserve">, show it to your opponent, place it on stage in any slot Rested, and shuffle your deck afterwards.
</t>
    </r>
  </si>
  <si>
    <t>MAR/S89-057</t>
  </si>
  <si>
    <r>
      <rPr>
        <b/>
        <sz val="9"/>
        <rFont val="Arial"/>
      </rPr>
      <t>(C) 0/0 Shuri (MARVEL)
AUTO</t>
    </r>
    <r>
      <rPr>
        <sz val="9"/>
        <rFont val="Arial"/>
      </rPr>
      <t xml:space="preserve"> - When this is placed on stage from hand, look at the top card of your deck, and put it on top of your deck or into your Waiting Room.
</t>
    </r>
    <r>
      <rPr>
        <b/>
        <sz val="9"/>
        <rFont val="Arial"/>
      </rPr>
      <t xml:space="preserve">AUTO </t>
    </r>
    <r>
      <rPr>
        <sz val="9"/>
        <rFont val="Arial"/>
      </rPr>
      <t>- [Return this to hand] When your Climax is placed on the Climax Area, you may pay cost. If you do, choose 1 of your characters, this turn, it gets +2000 power.</t>
    </r>
  </si>
  <si>
    <t>MAR/S89-058</t>
  </si>
  <si>
    <r>
      <rPr>
        <b/>
        <sz val="9"/>
        <rFont val="Arial"/>
      </rPr>
      <t xml:space="preserve">(C) 0/0 Red Skull (MARVEL)
AUTO </t>
    </r>
    <r>
      <rPr>
        <sz val="9"/>
        <rFont val="Arial"/>
      </rPr>
      <t xml:space="preserve">- When this is placed on stage from hand, mill 2. If there is a Climax(es) among those cards, choose 1 of your characters, this turn, it gets +1500 power.
</t>
    </r>
    <r>
      <rPr>
        <b/>
        <sz val="9"/>
        <rFont val="Arial"/>
      </rPr>
      <t xml:space="preserve">AUTO </t>
    </r>
    <r>
      <rPr>
        <sz val="9"/>
        <rFont val="Arial"/>
      </rPr>
      <t>- [(1) Discard 1 card] When this is placed on stage from hand, you may pay cost. If you do, choose 1 &lt;MARVEL&gt; character from your Waiting Room, add it to hand, then choose 1 of your other &lt;MARVEL&gt; characters, this turn, it gets +1000 power.</t>
    </r>
  </si>
  <si>
    <t>MAR/S89-059</t>
  </si>
  <si>
    <r>
      <rPr>
        <b/>
        <sz val="9"/>
        <rFont val="Arial"/>
      </rPr>
      <t>(C) 1/0 Okoye (MARVEL)
AUTO</t>
    </r>
    <r>
      <rPr>
        <sz val="9"/>
        <rFont val="Arial"/>
      </rPr>
      <t xml:space="preserve"> - This ability activates up to once per turn. When you use an ACT ability, choose 1 of your &lt;MARVEL&gt; characters, this turn, it gets +1500 power.
</t>
    </r>
    <r>
      <rPr>
        <b/>
        <sz val="9"/>
        <rFont val="Arial"/>
      </rPr>
      <t xml:space="preserve">AUTO </t>
    </r>
    <r>
      <rPr>
        <sz val="9"/>
        <rFont val="Arial"/>
      </rPr>
      <t>- When this is Reversed, if the battle opponent's Level is 1 or lower, you may Reverse that character.</t>
    </r>
  </si>
  <si>
    <t>MAR/S89-060</t>
  </si>
  <si>
    <r>
      <rPr>
        <b/>
        <sz val="9"/>
        <rFont val="Arial"/>
      </rPr>
      <t xml:space="preserve">(C) 1/0 Ghost Spider (MARVEL)
AUTO </t>
    </r>
    <r>
      <rPr>
        <sz val="9"/>
        <rFont val="Arial"/>
      </rPr>
      <t xml:space="preserve">- When a Climax with a Door Trigger is placed on your Climax Area, choose 1 of your &lt;MARVEL&gt; characters, this turn, it gets +1 Soul.
</t>
    </r>
    <r>
      <rPr>
        <b/>
        <sz val="9"/>
        <rFont val="Arial"/>
      </rPr>
      <t xml:space="preserve">AUTO </t>
    </r>
    <r>
      <rPr>
        <sz val="9"/>
        <rFont val="Arial"/>
      </rPr>
      <t xml:space="preserve">- When your other character's battle opponent is Reversed, choose 1 of your &lt;MARVEL&gt; characters, this turn, it gets +1000 power.
</t>
    </r>
    <r>
      <rPr>
        <b/>
        <sz val="9"/>
        <rFont val="Arial"/>
      </rPr>
      <t xml:space="preserve">ACT </t>
    </r>
    <r>
      <rPr>
        <sz val="9"/>
        <rFont val="Arial"/>
      </rPr>
      <t>- [(1) Rest this] Choose 1 of your &lt;MARVEL&gt; characters, this turn, it gains the following ability: "</t>
    </r>
    <r>
      <rPr>
        <b/>
        <sz val="9"/>
        <rFont val="Arial"/>
      </rPr>
      <t xml:space="preserve">AUTO </t>
    </r>
    <r>
      <rPr>
        <sz val="9"/>
        <rFont val="Arial"/>
      </rPr>
      <t xml:space="preserve">- When this card's battle opponent is Reversed, choose 1 character from your Waiting Room, you may add it to hand." 
</t>
    </r>
  </si>
  <si>
    <t>MAR/S89-061</t>
  </si>
  <si>
    <r>
      <rPr>
        <b/>
        <sz val="9"/>
        <rFont val="Arial"/>
      </rPr>
      <t>(C) 1/1 Black Panther (MARVEL)
CONT - ASSIST</t>
    </r>
    <r>
      <rPr>
        <sz val="9"/>
        <rFont val="Arial"/>
      </rPr>
      <t xml:space="preserve"> Level x 500 to &lt;MARVEL&gt; characters.
</t>
    </r>
    <r>
      <rPr>
        <b/>
        <sz val="9"/>
        <rFont val="Arial"/>
      </rPr>
      <t xml:space="preserve">AUTO </t>
    </r>
    <r>
      <rPr>
        <sz val="9"/>
        <rFont val="Arial"/>
      </rPr>
      <t xml:space="preserve">- When a Climax with a 2 Soul Triggers is placed on your Climax Area, choose 1 of your opponent's Front Row characters, this turn, it gets -1000 power.
</t>
    </r>
    <r>
      <rPr>
        <b/>
        <sz val="9"/>
        <rFont val="Arial"/>
      </rPr>
      <t>ACT - BRAINSTORM</t>
    </r>
    <r>
      <rPr>
        <sz val="9"/>
        <rFont val="Arial"/>
      </rPr>
      <t xml:space="preserve"> [(2) Rest this] Flip over the top 4 cards of your deck, then send them to Waiting Room. For each Climax among them, choose up to 1 Climax from your Waiting Room, and add it to hand.
</t>
    </r>
  </si>
  <si>
    <t>MAR/S89-062</t>
  </si>
  <si>
    <r>
      <rPr>
        <b/>
        <sz val="9"/>
        <rFont val="Arial"/>
      </rPr>
      <t>(C) 2/1 Iron Man (MARVEL)
AUTO</t>
    </r>
    <r>
      <rPr>
        <sz val="9"/>
        <rFont val="Arial"/>
      </rPr>
      <t xml:space="preserve"> - When this attacks, choose 1 of your &lt;MARVEL&gt; characters, this turn, it gets +3000 power.
</t>
    </r>
    <r>
      <rPr>
        <b/>
        <sz val="9"/>
        <rFont val="Arial"/>
      </rPr>
      <t xml:space="preserve">ACT </t>
    </r>
    <r>
      <rPr>
        <sz val="9"/>
        <rFont val="Arial"/>
      </rPr>
      <t xml:space="preserve">- [Discard 1 &lt;MARVEL&gt; character] Choose 1 of your characters, this turn, it gets +3000 power.
</t>
    </r>
    <r>
      <rPr>
        <b/>
        <sz val="9"/>
        <rFont val="Arial"/>
      </rPr>
      <t xml:space="preserve">ACT </t>
    </r>
    <r>
      <rPr>
        <sz val="9"/>
        <rFont val="Arial"/>
      </rPr>
      <t>- [Rest this] Choose 1 of your characters, this turn, it gets +3000 power.</t>
    </r>
  </si>
  <si>
    <t>MAR/S89-063</t>
  </si>
  <si>
    <r>
      <rPr>
        <b/>
        <sz val="9"/>
        <rFont val="Arial"/>
      </rPr>
      <t>(C) 2/1 Black Widow (MARVEL)
CONT</t>
    </r>
    <r>
      <rPr>
        <sz val="9"/>
        <rFont val="Arial"/>
      </rPr>
      <t xml:space="preserve"> - All of your other </t>
    </r>
    <r>
      <rPr>
        <b/>
        <sz val="9"/>
        <rFont val="Arial"/>
      </rPr>
      <t xml:space="preserve">{3/2 Hulk - 002} </t>
    </r>
    <r>
      <rPr>
        <sz val="9"/>
        <rFont val="Arial"/>
      </rPr>
      <t>gains the following ability: "</t>
    </r>
    <r>
      <rPr>
        <b/>
        <sz val="9"/>
        <rFont val="Arial"/>
      </rPr>
      <t xml:space="preserve">CONT </t>
    </r>
    <r>
      <rPr>
        <sz val="9"/>
        <rFont val="Arial"/>
      </rPr>
      <t xml:space="preserve">- You cannot take damage from the AUTO effect of </t>
    </r>
    <r>
      <rPr>
        <b/>
        <sz val="9"/>
        <rFont val="Arial"/>
      </rPr>
      <t>{3/2 Hulk - 002}</t>
    </r>
    <r>
      <rPr>
        <sz val="9"/>
        <rFont val="Arial"/>
      </rPr>
      <t xml:space="preserve">"
</t>
    </r>
    <r>
      <rPr>
        <b/>
        <sz val="9"/>
        <rFont val="Arial"/>
      </rPr>
      <t>CONT - ASSIST</t>
    </r>
    <r>
      <rPr>
        <sz val="9"/>
        <rFont val="Arial"/>
      </rPr>
      <t xml:space="preserve"> +2000 to Level 3 or higher characters in front of this card.
</t>
    </r>
    <r>
      <rPr>
        <b/>
        <sz val="9"/>
        <rFont val="Arial"/>
      </rPr>
      <t xml:space="preserve">ACT </t>
    </r>
    <r>
      <rPr>
        <sz val="9"/>
        <rFont val="Arial"/>
      </rPr>
      <t>- [Rest this] Choose 1 of your &lt;Marvel&gt; characters, this turn, it gets +500 power and the following ability: "</t>
    </r>
    <r>
      <rPr>
        <b/>
        <sz val="9"/>
        <rFont val="Arial"/>
      </rPr>
      <t xml:space="preserve">AUTO </t>
    </r>
    <r>
      <rPr>
        <sz val="9"/>
        <rFont val="Arial"/>
      </rPr>
      <t>- When this card's battle opponent is Reversed, look at the top card of your deck, and put it on top of your deck or into your Waiting Room."</t>
    </r>
  </si>
  <si>
    <t>MAR/S89-064</t>
  </si>
  <si>
    <r>
      <rPr>
        <b/>
        <sz val="9"/>
        <rFont val="Arial"/>
      </rPr>
      <t xml:space="preserve">(C) 2/1 Dr. Strange (MARVEL)
AUTO </t>
    </r>
    <r>
      <rPr>
        <sz val="9"/>
        <rFont val="Arial"/>
      </rPr>
      <t xml:space="preserve">- When this Front Attacks, this turn, this gets +X power. X Equals to this card's Soul times 3000.
</t>
    </r>
    <r>
      <rPr>
        <b/>
        <sz val="9"/>
        <rFont val="Arial"/>
      </rPr>
      <t xml:space="preserve">AUTO </t>
    </r>
    <r>
      <rPr>
        <sz val="9"/>
        <rFont val="Arial"/>
      </rPr>
      <t>- (1) When this card's Level 2 or higher battle opponent is Reversed, you may pay cost. If you do, choose 1 character in your Waiting Room, you may add it to hand.</t>
    </r>
  </si>
  <si>
    <t>MAR/S89-065</t>
  </si>
  <si>
    <r>
      <rPr>
        <b/>
        <sz val="9"/>
        <rFont val="Arial"/>
      </rPr>
      <t>(C) 2/1 Spiderman (MARVEL)
CONT</t>
    </r>
    <r>
      <rPr>
        <sz val="9"/>
        <rFont val="Arial"/>
      </rPr>
      <t xml:space="preserve"> - If you have 4 or more &lt;MARVEL&gt; characters, this gets -1 Level in hand.
</t>
    </r>
    <r>
      <rPr>
        <b/>
        <sz val="9"/>
        <rFont val="Arial"/>
      </rPr>
      <t xml:space="preserve">AUTO - </t>
    </r>
    <r>
      <rPr>
        <b/>
        <sz val="9"/>
        <color rgb="FFE06666"/>
        <rFont val="Arial"/>
      </rPr>
      <t>{CX COMBO}</t>
    </r>
    <r>
      <rPr>
        <sz val="9"/>
        <color rgb="FFE06666"/>
        <rFont val="Arial"/>
      </rPr>
      <t xml:space="preserve"> </t>
    </r>
    <r>
      <rPr>
        <sz val="9"/>
        <rFont val="Arial"/>
      </rPr>
      <t xml:space="preserve">[Send the </t>
    </r>
    <r>
      <rPr>
        <b/>
        <sz val="9"/>
        <rFont val="Arial"/>
      </rPr>
      <t>Door CX (072)</t>
    </r>
    <r>
      <rPr>
        <sz val="9"/>
        <rFont val="Arial"/>
      </rPr>
      <t xml:space="preserve"> from your Climax Area to Waiting Room] At the start of your Encore Step, if this is in the Front Row, and you have 4 or more other &lt;MARVEL&gt; characters, you may pay cost. If you do, choose up to 2 &lt;MARVEL&gt; characters in your Waiting Room, add them to hand, then choose 1 of your opponent's characters, until the end of your opponent's next turn, it gains the following ability: "</t>
    </r>
    <r>
      <rPr>
        <b/>
        <sz val="9"/>
        <rFont val="Arial"/>
      </rPr>
      <t xml:space="preserve">CONT </t>
    </r>
    <r>
      <rPr>
        <sz val="9"/>
        <rFont val="Arial"/>
      </rPr>
      <t xml:space="preserve">- This cannot move to other slots."
</t>
    </r>
  </si>
  <si>
    <t>MAR/S89-066</t>
  </si>
  <si>
    <r>
      <rPr>
        <b/>
        <sz val="9"/>
        <rFont val="Arial"/>
      </rPr>
      <t>(C) 2/1 Iron Man Armor</t>
    </r>
    <r>
      <rPr>
        <sz val="9"/>
        <rFont val="Arial"/>
      </rPr>
      <t xml:space="preserve">
If you do not have a character with "Iron Man" in its name, you cannot play this from hand.
You can choose up to 2 &lt;MARVEL&gt; characters in your Waiting Room, add them to hand, choose 1 of your characters with "Iron Man" in its name that does not have a Marker underneath it, put this card underneath it Face-down as a Marker
</t>
    </r>
  </si>
  <si>
    <t>MAR/S89-067</t>
  </si>
  <si>
    <r>
      <rPr>
        <b/>
        <sz val="9"/>
        <rFont val="Arial"/>
      </rPr>
      <t>(C) 3/2 Infinity Gauntlet (Event)</t>
    </r>
    <r>
      <rPr>
        <sz val="9"/>
        <rFont val="Arial"/>
      </rPr>
      <t xml:space="preserve">
Perform each of the following 3 effects one at a time:
- "Send all of your characters to Memory face-down, shuffle them. If there are 2 or 3 characters, chooses 1 of them, send it to Waiting Room. If there are 4 or more characters, choose 2 of them, send them to Waiting Room."
- "Send all of your opponent's characters to Memory face-down, shuffle them. If there are 2 or 3 characters, your opponent chooses 1 of them, send it to Waiting Room. If there are 4 or more characters, your opponent chooses 2 of them, send them to Waiting Room."
- "You turn all cards sent to Memory by this effect Face-up and place them on their respective stages in separate slots." </t>
    </r>
  </si>
  <si>
    <t>MAR/S89-068</t>
  </si>
  <si>
    <t>(CR) Door CX</t>
  </si>
  <si>
    <t>MAR/S89-069</t>
  </si>
  <si>
    <t>(CR) Standby CX</t>
  </si>
  <si>
    <t>MAR/S89-070</t>
  </si>
  <si>
    <r>
      <rPr>
        <b/>
        <sz val="9"/>
        <rFont val="Arial"/>
      </rPr>
      <t>(CC) +2 Soul CX
CONT</t>
    </r>
    <r>
      <rPr>
        <sz val="9"/>
        <rFont val="Arial"/>
      </rPr>
      <t xml:space="preserve"> - You can play up to 8 copies of this card in your deck.
</t>
    </r>
    <r>
      <rPr>
        <b/>
        <sz val="9"/>
        <rFont val="Arial"/>
      </rPr>
      <t xml:space="preserve">CONT </t>
    </r>
    <r>
      <rPr>
        <sz val="9"/>
        <rFont val="Arial"/>
      </rPr>
      <t xml:space="preserve">- All of your &lt;MARVEL&gt; characters get +2 Souls. 
</t>
    </r>
  </si>
  <si>
    <t>MAR/S89-071</t>
  </si>
  <si>
    <t>(CC) Standby CX</t>
  </si>
  <si>
    <t>MAR/S89-072</t>
  </si>
  <si>
    <t>(CC) Door CX</t>
  </si>
  <si>
    <t>MAR/S89-073</t>
  </si>
  <si>
    <r>
      <rPr>
        <b/>
        <sz val="9"/>
        <rFont val="Arial"/>
      </rPr>
      <t>(RR) 1/0 Hawkeye (MARVEL)
AUTO</t>
    </r>
    <r>
      <rPr>
        <sz val="9"/>
        <rFont val="Arial"/>
      </rPr>
      <t xml:space="preserve"> - When this is placed on stage from hand, this turn, this gets +1500 power.
</t>
    </r>
    <r>
      <rPr>
        <b/>
        <sz val="9"/>
        <rFont val="Arial"/>
      </rPr>
      <t xml:space="preserve">AUTO - </t>
    </r>
    <r>
      <rPr>
        <b/>
        <sz val="9"/>
        <color rgb="FFE06666"/>
        <rFont val="Arial"/>
      </rPr>
      <t>{CX COMBO}</t>
    </r>
    <r>
      <rPr>
        <sz val="9"/>
        <rFont val="Arial"/>
      </rPr>
      <t xml:space="preserve"> When this attacks, if you have the</t>
    </r>
    <r>
      <rPr>
        <b/>
        <sz val="9"/>
        <rFont val="Arial"/>
      </rPr>
      <t xml:space="preserve"> Pants CX (098) </t>
    </r>
    <r>
      <rPr>
        <sz val="9"/>
        <rFont val="Arial"/>
      </rPr>
      <t xml:space="preserve">in the Climax Area, and you have 2 or more other &lt;MARVEL&gt; characters, reveal the top card of your deck. If that card is a &lt;MARVEL&gt; character, add it to hand, choose up to 1 of your opponent's Cost 0 or lower characters in the Back Row, send it to Waiting Room. 
</t>
    </r>
  </si>
  <si>
    <t>MAR/S89-074</t>
  </si>
  <si>
    <r>
      <rPr>
        <b/>
        <sz val="9"/>
        <rFont val="Arial"/>
      </rPr>
      <t>(RR) 3/2 Captain America (MARVEL)
AUTO</t>
    </r>
    <r>
      <rPr>
        <sz val="9"/>
        <rFont val="Arial"/>
      </rPr>
      <t xml:space="preserve"> - When this is placed on stage from hand, you may Heal 1.
</t>
    </r>
    <r>
      <rPr>
        <b/>
        <sz val="9"/>
        <rFont val="Arial"/>
      </rPr>
      <t xml:space="preserve">AUTO - </t>
    </r>
    <r>
      <rPr>
        <b/>
        <sz val="9"/>
        <color rgb="FFE06666"/>
        <rFont val="Arial"/>
      </rPr>
      <t>{CX COMBO}</t>
    </r>
    <r>
      <rPr>
        <b/>
        <sz val="9"/>
        <rFont val="Arial"/>
      </rPr>
      <t xml:space="preserve"> </t>
    </r>
    <r>
      <rPr>
        <sz val="9"/>
        <rFont val="Arial"/>
      </rPr>
      <t xml:space="preserve">When the </t>
    </r>
    <r>
      <rPr>
        <b/>
        <sz val="9"/>
        <rFont val="Arial"/>
      </rPr>
      <t xml:space="preserve">Pants CX (099) </t>
    </r>
    <r>
      <rPr>
        <sz val="9"/>
        <rFont val="Arial"/>
      </rPr>
      <t>is placed in your Climax Area, if this is in the Front Row, and you have 4 or more other &lt;MARVEL&gt; characters, this turn, all of your other characters gain the following ability: "</t>
    </r>
    <r>
      <rPr>
        <b/>
        <sz val="9"/>
        <rFont val="Arial"/>
      </rPr>
      <t xml:space="preserve">AUTO </t>
    </r>
    <r>
      <rPr>
        <sz val="9"/>
        <rFont val="Arial"/>
      </rPr>
      <t xml:space="preserve">- (1) When this attacks, you may pay cost. If you do, deal 1 damage to your opponent." 
</t>
    </r>
  </si>
  <si>
    <t>MAR/S89-075</t>
  </si>
  <si>
    <r>
      <rPr>
        <b/>
        <sz val="9"/>
        <rFont val="Arial"/>
      </rPr>
      <t>(R) 0/0 Hawkeye (MARVEL)
AUTO</t>
    </r>
    <r>
      <rPr>
        <sz val="9"/>
        <rFont val="Arial"/>
      </rPr>
      <t xml:space="preserve"> - When this is placed on stage from hand, reveal the top card of your deck. If that card is a &lt;MARVEL&gt; character, choose 1 of your characters, this turn, it gets +2000 power.
</t>
    </r>
    <r>
      <rPr>
        <b/>
        <sz val="9"/>
        <rFont val="Arial"/>
      </rPr>
      <t xml:space="preserve">ACT </t>
    </r>
    <r>
      <rPr>
        <sz val="9"/>
        <rFont val="Arial"/>
      </rPr>
      <t xml:space="preserve">- [Discard 1 card, Send this to Waiting Room] Choose 1 &lt;MARVEL&gt; character from your Waiting Room, add it to hand. 
</t>
    </r>
  </si>
  <si>
    <t>MAR/S89-076</t>
  </si>
  <si>
    <r>
      <rPr>
        <b/>
        <sz val="9"/>
        <rFont val="Arial"/>
      </rPr>
      <t>(R) 0/0 Falcon (MARVEL)
AUTO</t>
    </r>
    <r>
      <rPr>
        <sz val="9"/>
        <rFont val="Arial"/>
      </rPr>
      <t xml:space="preserve"> - [(1) Put the top card of your deck into Clock] When this is placed on stage from hand, you may pay cost. If you do, search your deck for up to 1 Cost 0 &lt;MARVEL&gt; character whose Level is equal or lower than your Level, place it on stage in the Front Row left-most slot, and shuffle your deck afterwards.
</t>
    </r>
    <r>
      <rPr>
        <b/>
        <sz val="9"/>
        <rFont val="Arial"/>
      </rPr>
      <t>AUTO</t>
    </r>
    <r>
      <rPr>
        <sz val="9"/>
        <rFont val="Arial"/>
      </rPr>
      <t xml:space="preserve"> - [(1) Discard 1 Climax] When this is placed on stage from hand, you may pay cost. If you do, choose 1 Climax from your Waiting Room, and add it to hand. 
</t>
    </r>
  </si>
  <si>
    <t>MAR/S89-077</t>
  </si>
  <si>
    <r>
      <rPr>
        <b/>
        <sz val="9"/>
        <rFont val="Arial"/>
      </rPr>
      <t>(R) 0/0 Scarlet Witch (MARVEL)
CONT</t>
    </r>
    <r>
      <rPr>
        <sz val="9"/>
        <rFont val="Arial"/>
      </rPr>
      <t xml:space="preserve"> - Your other character in the Front Row Center Slot gets +1500 power.
</t>
    </r>
    <r>
      <rPr>
        <b/>
        <sz val="9"/>
        <rFont val="Arial"/>
      </rPr>
      <t xml:space="preserve">ACT </t>
    </r>
    <r>
      <rPr>
        <sz val="9"/>
        <rFont val="Arial"/>
      </rPr>
      <t xml:space="preserve">- [Discard 2 card, Rest this] Look at up to 6 cards from the top of your deck, choose 3 cards from among them, send them to Waiting Room, then put the rest on top of your deck in any order. 
</t>
    </r>
  </si>
  <si>
    <t>MAR/S89-078</t>
  </si>
  <si>
    <r>
      <rPr>
        <b/>
        <sz val="9"/>
        <rFont val="Arial"/>
      </rPr>
      <t xml:space="preserve">(R) 0/0 Wasp (MARVEL)
AUTO </t>
    </r>
    <r>
      <rPr>
        <sz val="9"/>
        <rFont val="Arial"/>
      </rPr>
      <t xml:space="preserve">- [Discard 1 card] When this is placed on stage from hand, mill 2 cards, if you milled a Climax, you may pay cost. If you do, choose 1 character from your Waiting Room, add it to hand.
</t>
    </r>
    <r>
      <rPr>
        <b/>
        <sz val="9"/>
        <rFont val="Arial"/>
      </rPr>
      <t xml:space="preserve">AUTO </t>
    </r>
    <r>
      <rPr>
        <sz val="9"/>
        <rFont val="Arial"/>
      </rPr>
      <t>- [Discard 1 Climax] When this is placed on stage from hand, you may pay cost. If you do, choose 1 &lt;MARVEL&gt; character from your Waiting Room, and add it to hand.</t>
    </r>
  </si>
  <si>
    <t>MAR/S89-079</t>
  </si>
  <si>
    <r>
      <rPr>
        <b/>
        <sz val="9"/>
        <rFont val="Arial"/>
      </rPr>
      <t>(R) 1/0 Antman (MARVEL)
CONT</t>
    </r>
    <r>
      <rPr>
        <sz val="9"/>
        <rFont val="Arial"/>
      </rPr>
      <t xml:space="preserve"> - During your turn, if you have another &lt;MARVEL&gt; character, this gets +1000 power and the following ability: "</t>
    </r>
    <r>
      <rPr>
        <b/>
        <sz val="9"/>
        <rFont val="Arial"/>
      </rPr>
      <t xml:space="preserve">AUTO </t>
    </r>
    <r>
      <rPr>
        <sz val="9"/>
        <rFont val="Arial"/>
      </rPr>
      <t xml:space="preserve">- When this attacks, if the Level of the character across from this is 2, this turn, this gets +6000 power."
</t>
    </r>
    <r>
      <rPr>
        <b/>
        <sz val="9"/>
        <rFont val="Arial"/>
      </rPr>
      <t xml:space="preserve">AUTO </t>
    </r>
    <r>
      <rPr>
        <sz val="9"/>
        <rFont val="Arial"/>
      </rPr>
      <t>- At the start of your Attack Phase, until the end of your opponent's next turn, you may have this card get -3500 power. If you do, until the end of your opponent's next turn, this gets +1 soul and the following ability: "</t>
    </r>
    <r>
      <rPr>
        <b/>
        <sz val="9"/>
        <rFont val="Arial"/>
      </rPr>
      <t xml:space="preserve">AUTO </t>
    </r>
    <r>
      <rPr>
        <sz val="9"/>
        <rFont val="Arial"/>
      </rPr>
      <t>- When this is Reversed, if the battle opponent's Cost is 0 or lower, you may send that character to the bottom of your opponent's deck."</t>
    </r>
  </si>
  <si>
    <t>MAR/S89-080</t>
  </si>
  <si>
    <r>
      <rPr>
        <b/>
        <sz val="9"/>
        <rFont val="Arial"/>
      </rPr>
      <t>(R) 1/0 Winter Soldier (MARVEL)
AUTO</t>
    </r>
    <r>
      <rPr>
        <sz val="9"/>
        <rFont val="Arial"/>
      </rPr>
      <t xml:space="preserve"> - When this attacks, if you have another &lt;MARVEL&gt; character, this turn, this gets +1 Level and +1000 power.
</t>
    </r>
    <r>
      <rPr>
        <b/>
        <sz val="9"/>
        <rFont val="Arial"/>
      </rPr>
      <t xml:space="preserve">AUTO </t>
    </r>
    <r>
      <rPr>
        <sz val="9"/>
        <rFont val="Arial"/>
      </rPr>
      <t>- When this attacks, choose 1 of your other &lt;MARVEL&gt; characters, this turn, it gets +X power. X equals the number of your other &lt;MARVEL&gt; characters times 500</t>
    </r>
  </si>
  <si>
    <t>MAR/S89-081</t>
  </si>
  <si>
    <r>
      <rPr>
        <b/>
        <sz val="9"/>
        <rFont val="Arial"/>
      </rPr>
      <t>(R) 2/1 Captain America (MARVEL)
AUTO</t>
    </r>
    <r>
      <rPr>
        <sz val="9"/>
        <rFont val="Arial"/>
      </rPr>
      <t xml:space="preserve"> - [(1) Discard 1 card] When this is placed on stage from hand, you may pay cost. If you do, shuffle all cards from your Waiting Room into your deck.
</t>
    </r>
    <r>
      <rPr>
        <b/>
        <sz val="9"/>
        <rFont val="Arial"/>
      </rPr>
      <t xml:space="preserve">AUTO </t>
    </r>
    <r>
      <rPr>
        <sz val="9"/>
        <rFont val="Arial"/>
      </rPr>
      <t xml:space="preserve">- When this attacks, if the Level of the character across from this is 3 or higher, this turn, this gets +6000 power.
</t>
    </r>
    <r>
      <rPr>
        <b/>
        <sz val="9"/>
        <rFont val="Arial"/>
      </rPr>
      <t xml:space="preserve">AUTO </t>
    </r>
    <r>
      <rPr>
        <sz val="9"/>
        <rFont val="Arial"/>
      </rPr>
      <t>- When this is sent from Stage to Waiting Room, choose 1 of your characters with "Falcon" in its name that does not have a Marker underneath it, you may put this card underneath it Face-up as a Marker</t>
    </r>
  </si>
  <si>
    <t>MAR/S89-082</t>
  </si>
  <si>
    <r>
      <rPr>
        <b/>
        <sz val="9"/>
        <rFont val="Arial"/>
      </rPr>
      <t>(U) 0/0 Nick Fury (MARVEL)
CONT</t>
    </r>
    <r>
      <rPr>
        <sz val="9"/>
        <rFont val="Arial"/>
      </rPr>
      <t xml:space="preserve"> - All of your other &lt;MARVEL&gt; characters get +500.
</t>
    </r>
    <r>
      <rPr>
        <b/>
        <sz val="9"/>
        <rFont val="Arial"/>
      </rPr>
      <t xml:space="preserve">AUTO </t>
    </r>
    <r>
      <rPr>
        <sz val="9"/>
        <rFont val="Arial"/>
      </rPr>
      <t>- [Discard 1 card] When your character's Trigger Check reveals a Pants CX, you may pay cost. If you do, look at up to 2 cards from the top of your deck, choose up to 1 card from among them, add it to hand, and send the rest to Waiting Room.</t>
    </r>
  </si>
  <si>
    <t>MAR/S89-083</t>
  </si>
  <si>
    <r>
      <rPr>
        <b/>
        <sz val="9"/>
        <rFont val="Arial"/>
      </rPr>
      <t>(U) 0/0 Antman (MARVEL)
AUTO</t>
    </r>
    <r>
      <rPr>
        <sz val="9"/>
        <rFont val="Arial"/>
      </rPr>
      <t xml:space="preserve"> - When this is placed on stage from hand, if your opponent has 1 or less characters in their Front Row, choose 1 Cost 0 or lower character in your opponent's Front Row, you may send it to the bottom of your opponent's deck.
</t>
    </r>
    <r>
      <rPr>
        <b/>
        <sz val="9"/>
        <rFont val="Arial"/>
      </rPr>
      <t xml:space="preserve">AUTO </t>
    </r>
    <r>
      <rPr>
        <sz val="9"/>
        <rFont val="Arial"/>
      </rPr>
      <t xml:space="preserve">- At the start of your opponent's Draw Phase, reveal the top card of your deck. If that card is Level 1 or higher, you may return this card to hand.
</t>
    </r>
  </si>
  <si>
    <t>MAR/S89-084</t>
  </si>
  <si>
    <r>
      <rPr>
        <b/>
        <sz val="9"/>
        <rFont val="Arial"/>
      </rPr>
      <t>(U) 1/0 Captain America (MARVEL)
AUTO</t>
    </r>
    <r>
      <rPr>
        <sz val="9"/>
        <rFont val="Arial"/>
      </rPr>
      <t xml:space="preserve"> - When you use this card's BACKUP, if you have an &lt;MARVEL&gt; character, choose 1 of your battling characters, this turn, it gets +1000 power.
</t>
    </r>
    <r>
      <rPr>
        <b/>
        <sz val="9"/>
        <rFont val="Arial"/>
      </rPr>
      <t>ACT - BACKUP</t>
    </r>
    <r>
      <rPr>
        <sz val="9"/>
        <rFont val="Arial"/>
      </rPr>
      <t xml:space="preserve"> +1000</t>
    </r>
  </si>
  <si>
    <t>MAR/S89-085</t>
  </si>
  <si>
    <r>
      <rPr>
        <b/>
        <sz val="9"/>
        <rFont val="Arial"/>
      </rPr>
      <t>(U) 1/0 Wasp (MARVEL)
CONT</t>
    </r>
    <r>
      <rPr>
        <sz val="9"/>
        <rFont val="Arial"/>
      </rPr>
      <t xml:space="preserve"> - If you have another &lt;MARVEL&gt; character, this gets +1500 power.
</t>
    </r>
    <r>
      <rPr>
        <b/>
        <sz val="9"/>
        <rFont val="Arial"/>
      </rPr>
      <t xml:space="preserve">AUTO </t>
    </r>
    <r>
      <rPr>
        <sz val="9"/>
        <rFont val="Arial"/>
      </rPr>
      <t>- At the start of your Attack Phase, until the end of your opponent's next turn, you may have this card get -4000 power. If you do, this turn, this gets +1 soul and the following ability: "</t>
    </r>
    <r>
      <rPr>
        <b/>
        <sz val="9"/>
        <rFont val="Arial"/>
      </rPr>
      <t xml:space="preserve">AUTO </t>
    </r>
    <r>
      <rPr>
        <sz val="9"/>
        <rFont val="Arial"/>
      </rPr>
      <t>- When this attacks, choose 1 of your characters, this turn, it gets +3000 power."</t>
    </r>
  </si>
  <si>
    <t>MAR/S89-086</t>
  </si>
  <si>
    <r>
      <rPr>
        <b/>
        <sz val="9"/>
        <rFont val="Arial"/>
      </rPr>
      <t>(U) 1/0 Scarlet Witch (MARVEL)
AUTO</t>
    </r>
    <r>
      <rPr>
        <sz val="9"/>
        <rFont val="Arial"/>
      </rPr>
      <t xml:space="preserve"> - [Discard 1 card] When this is placed on stage from hand, you may pay cost. If you do, choose 1 of your opponent's Level 1 or higher characters, your opponent chooses 1 Level X or lower character from their Waiting Room, and swaps the two characters. X equals the Level of the character chosen by you -1.</t>
    </r>
  </si>
  <si>
    <t>MAR/S89-087</t>
  </si>
  <si>
    <r>
      <rPr>
        <b/>
        <sz val="9"/>
        <rFont val="Arial"/>
      </rPr>
      <t>(U) 2/1 Venom (MARVEL)
AUTO</t>
    </r>
    <r>
      <rPr>
        <sz val="9"/>
        <rFont val="Arial"/>
      </rPr>
      <t xml:space="preserve"> - [(2) Send 1 of your characters from stage to Waiting Room] When you use this card's BACKUP, you may pay cost. If you do, choose 1 of your opponent's characters whose Level is higher than your opponent's Level, and send it to Waiting Room.
</t>
    </r>
    <r>
      <rPr>
        <b/>
        <sz val="9"/>
        <rFont val="Arial"/>
      </rPr>
      <t xml:space="preserve">ACT - BACKUP </t>
    </r>
    <r>
      <rPr>
        <sz val="9"/>
        <rFont val="Arial"/>
      </rPr>
      <t>+2500</t>
    </r>
  </si>
  <si>
    <t>MAR/S89-088</t>
  </si>
  <si>
    <r>
      <rPr>
        <b/>
        <sz val="9"/>
        <rFont val="Arial"/>
      </rPr>
      <t>(U) 2/1 Falcon (MARVEL)
AUTO</t>
    </r>
    <r>
      <rPr>
        <sz val="9"/>
        <rFont val="Arial"/>
      </rPr>
      <t xml:space="preserve"> - [Discard 1 &lt;MARVEL&gt; character] When this is placed on stage from hand, you may pay cost. If you do, choose 1</t>
    </r>
    <r>
      <rPr>
        <b/>
        <sz val="9"/>
        <rFont val="Arial"/>
      </rPr>
      <t xml:space="preserve"> {2/1 Winter Soldier - 089} </t>
    </r>
    <r>
      <rPr>
        <sz val="9"/>
        <rFont val="Arial"/>
      </rPr>
      <t xml:space="preserve">from your Waiting Room, and place it on stage in any slot.
</t>
    </r>
    <r>
      <rPr>
        <b/>
        <sz val="9"/>
        <rFont val="Arial"/>
      </rPr>
      <t xml:space="preserve">AUTO </t>
    </r>
    <r>
      <rPr>
        <sz val="9"/>
        <rFont val="Arial"/>
      </rPr>
      <t>- When this attacks, if you have another</t>
    </r>
    <r>
      <rPr>
        <b/>
        <sz val="9"/>
        <rFont val="Arial"/>
      </rPr>
      <t xml:space="preserve"> {2/1 Winter Soldier - 089}</t>
    </r>
    <r>
      <rPr>
        <sz val="9"/>
        <rFont val="Arial"/>
      </rPr>
      <t xml:space="preserve">, this turn, this gets +6000 power. 
</t>
    </r>
  </si>
  <si>
    <t>MAR/S89-089</t>
  </si>
  <si>
    <r>
      <rPr>
        <b/>
        <sz val="9"/>
        <rFont val="Arial"/>
      </rPr>
      <t xml:space="preserve">(U) 2/1 Winter Soldier (MARVEL)
CONT </t>
    </r>
    <r>
      <rPr>
        <sz val="9"/>
        <rFont val="Arial"/>
      </rPr>
      <t xml:space="preserve">- If you have another </t>
    </r>
    <r>
      <rPr>
        <b/>
        <sz val="9"/>
        <rFont val="Arial"/>
      </rPr>
      <t>{2/1 Falcon - 088}</t>
    </r>
    <r>
      <rPr>
        <sz val="9"/>
        <rFont val="Arial"/>
      </rPr>
      <t xml:space="preserve">, this gets +4000 power.
</t>
    </r>
    <r>
      <rPr>
        <b/>
        <sz val="9"/>
        <rFont val="Arial"/>
      </rPr>
      <t xml:space="preserve">AUTO </t>
    </r>
    <r>
      <rPr>
        <sz val="9"/>
        <rFont val="Arial"/>
      </rPr>
      <t xml:space="preserve">- At the start of your opponent's Attack Phase, choose 1 of your </t>
    </r>
    <r>
      <rPr>
        <b/>
        <sz val="9"/>
        <rFont val="Arial"/>
      </rPr>
      <t>{2/1 Falcon - 088}</t>
    </r>
    <r>
      <rPr>
        <sz val="9"/>
        <rFont val="Arial"/>
      </rPr>
      <t xml:space="preserve"> characters and this card, you may Stand them and swap their positions on stage.</t>
    </r>
  </si>
  <si>
    <t>MAR/S89-090</t>
  </si>
  <si>
    <r>
      <rPr>
        <b/>
        <sz val="9"/>
        <rFont val="Arial"/>
      </rPr>
      <t>(U) 3/2 Hawkeye (MARVEL)
AUTO</t>
    </r>
    <r>
      <rPr>
        <sz val="9"/>
        <rFont val="Arial"/>
      </rPr>
      <t xml:space="preserve"> - When this attacks, this turn, this gets +X power. X equals the number of your other &lt;MARVEL&gt; characters times 500.
</t>
    </r>
    <r>
      <rPr>
        <b/>
        <sz val="9"/>
        <rFont val="Arial"/>
      </rPr>
      <t xml:space="preserve">AUTO </t>
    </r>
    <r>
      <rPr>
        <sz val="9"/>
        <rFont val="Arial"/>
      </rPr>
      <t>- [(1) Discard 2 &lt;MARVEL&gt; characters] This ability can only be activated up to once per turn. During the turn this was placed on stage from hand, when this card's battle opponent is Reversed, you may pay cost. If you do, Stand this card.</t>
    </r>
  </si>
  <si>
    <t>MAR/S89-091</t>
  </si>
  <si>
    <r>
      <rPr>
        <b/>
        <sz val="9"/>
        <rFont val="Arial"/>
      </rPr>
      <t>(C) 0/0 Vulture (MARVEL)
AUTO</t>
    </r>
    <r>
      <rPr>
        <sz val="9"/>
        <rFont val="Arial"/>
      </rPr>
      <t xml:space="preserve"> - When this attacks, choose 1 card in your Opponent's Clock, you may send it to Waiting Room. If you do, your opponent puts the top card of their deck to Clock.
</t>
    </r>
    <r>
      <rPr>
        <b/>
        <sz val="9"/>
        <rFont val="Arial"/>
      </rPr>
      <t xml:space="preserve">AUTO </t>
    </r>
    <r>
      <rPr>
        <sz val="9"/>
        <rFont val="Arial"/>
      </rPr>
      <t>- (1) At the start of your opponent's attack phase, you may pay the cost. If you do, move this to an open position in your back row.</t>
    </r>
  </si>
  <si>
    <t>MAR/S89-092</t>
  </si>
  <si>
    <r>
      <rPr>
        <b/>
        <sz val="9"/>
        <rFont val="Arial"/>
      </rPr>
      <t>(C) 0/0 Nick Fury (MARVEL)
AUTO</t>
    </r>
    <r>
      <rPr>
        <sz val="9"/>
        <rFont val="Arial"/>
      </rPr>
      <t xml:space="preserve"> - At the start of your Climax Phase, choose 1 of your &lt;MARVEL&gt; characters, this turn, it gets +500 power.
</t>
    </r>
    <r>
      <rPr>
        <b/>
        <sz val="9"/>
        <rFont val="Arial"/>
      </rPr>
      <t xml:space="preserve">ACT </t>
    </r>
    <r>
      <rPr>
        <sz val="9"/>
        <rFont val="Arial"/>
      </rPr>
      <t>- [(1) Rest 2 characters] Mill 2, then choose up to 1 Level X or lower &lt;MARVEL&gt; character from your Waiting Room, and add it to hand. X equals the sum of Levels of cards milled by this effect.</t>
    </r>
  </si>
  <si>
    <t>MAR/S89-093</t>
  </si>
  <si>
    <r>
      <rPr>
        <b/>
        <sz val="9"/>
        <rFont val="Arial"/>
      </rPr>
      <t xml:space="preserve">(C) 0/0 Venom (MARVEL)
CONT </t>
    </r>
    <r>
      <rPr>
        <sz val="9"/>
        <rFont val="Arial"/>
      </rPr>
      <t>- All of your opponent's characters get "</t>
    </r>
    <r>
      <rPr>
        <b/>
        <sz val="9"/>
        <rFont val="Arial"/>
      </rPr>
      <t>AUTO - ENCORE</t>
    </r>
    <r>
      <rPr>
        <sz val="9"/>
        <rFont val="Arial"/>
      </rPr>
      <t xml:space="preserve"> (2)"
</t>
    </r>
    <r>
      <rPr>
        <b/>
        <sz val="9"/>
        <rFont val="Arial"/>
      </rPr>
      <t>AUTO - ENCORE</t>
    </r>
    <r>
      <rPr>
        <sz val="9"/>
        <rFont val="Arial"/>
      </rPr>
      <t xml:space="preserve"> [Send 1 of your &lt;MARVEL&gt; characters on stage to the top of your Clock]</t>
    </r>
  </si>
  <si>
    <t>MAR/S89-094</t>
  </si>
  <si>
    <r>
      <rPr>
        <b/>
        <sz val="9"/>
        <rFont val="Arial"/>
      </rPr>
      <t xml:space="preserve">(C) 1/0 Captain America (MARVEL)
AUTO </t>
    </r>
    <r>
      <rPr>
        <sz val="9"/>
        <rFont val="Arial"/>
      </rPr>
      <t xml:space="preserve">- When this attacks, if you have another &lt;MARVEL&gt; character, this turn, this gets +3000 power.
</t>
    </r>
    <r>
      <rPr>
        <b/>
        <sz val="9"/>
        <rFont val="Arial"/>
      </rPr>
      <t xml:space="preserve">AUTO - </t>
    </r>
    <r>
      <rPr>
        <b/>
        <sz val="9"/>
        <color rgb="FFE06666"/>
        <rFont val="Arial"/>
      </rPr>
      <t>{CX COMBO}</t>
    </r>
    <r>
      <rPr>
        <sz val="9"/>
        <rFont val="Arial"/>
      </rPr>
      <t xml:space="preserve"> At the start of your Encore Step, if you have the </t>
    </r>
    <r>
      <rPr>
        <b/>
        <sz val="9"/>
        <rFont val="Arial"/>
      </rPr>
      <t xml:space="preserve">Pants CX (100) </t>
    </r>
    <r>
      <rPr>
        <sz val="9"/>
        <rFont val="Arial"/>
      </rPr>
      <t>in your Climax Area, this is in the Front Row, and you have another &lt;MARVEL&gt; character, until the end of your opponent's next turn, this gains the following ability: "</t>
    </r>
    <r>
      <rPr>
        <b/>
        <sz val="9"/>
        <rFont val="Arial"/>
      </rPr>
      <t xml:space="preserve">CONT </t>
    </r>
    <r>
      <rPr>
        <sz val="9"/>
        <rFont val="Arial"/>
      </rPr>
      <t>- This cannot be Reversed"</t>
    </r>
    <r>
      <rPr>
        <b/>
        <sz val="9"/>
        <rFont val="Arial"/>
      </rPr>
      <t xml:space="preserve">
</t>
    </r>
  </si>
  <si>
    <t>MAR/S89-095</t>
  </si>
  <si>
    <r>
      <rPr>
        <b/>
        <sz val="9"/>
        <rFont val="Arial"/>
      </rPr>
      <t>(C) 1/0 Carnage (MARVEL)
CONT</t>
    </r>
    <r>
      <rPr>
        <sz val="9"/>
        <rFont val="Arial"/>
      </rPr>
      <t xml:space="preserve"> - If this has a Marker underneath it, for each of your other &lt;MARVEL&gt; characters, this gets +1000 power.
</t>
    </r>
    <r>
      <rPr>
        <b/>
        <sz val="9"/>
        <rFont val="Arial"/>
      </rPr>
      <t>AUTO</t>
    </r>
    <r>
      <rPr>
        <sz val="9"/>
        <rFont val="Arial"/>
      </rPr>
      <t xml:space="preserve"> - When this is placed on stage from hand, choose 1 of your other characters, you may put it underneath this card Face-down as a Marker.</t>
    </r>
  </si>
  <si>
    <t>MAR/S89-096</t>
  </si>
  <si>
    <r>
      <rPr>
        <b/>
        <sz val="9"/>
        <rFont val="Arial"/>
      </rPr>
      <t>(C) 2/2 Hawkeye (MARVEL)
CONT</t>
    </r>
    <r>
      <rPr>
        <sz val="9"/>
        <rFont val="Arial"/>
      </rPr>
      <t xml:space="preserve"> - For each of your other Back Row &lt;MARVEL&gt; characters, this gets +2000 power. </t>
    </r>
  </si>
  <si>
    <t>MAR/S89-097</t>
  </si>
  <si>
    <r>
      <rPr>
        <b/>
        <sz val="9"/>
        <rFont val="Arial"/>
      </rPr>
      <t>(C) 3/3 Avengers assemble (Event)</t>
    </r>
    <r>
      <rPr>
        <sz val="9"/>
        <rFont val="Arial"/>
      </rPr>
      <t xml:space="preserve">
If you do not have a character with "Captain America" in its name, you cannot play this from hand.
Search your deck for up to 2 &lt;MARVEL&gt; character, show them to your opponent, add them to hand, choose up to 2 &lt;MARVEL&gt; characters from your hand whose Level is equal or lower than your Level, place it on stage in separate slots, and shuffle your deck afterwards.</t>
    </r>
  </si>
  <si>
    <t>MAR/S89-098</t>
  </si>
  <si>
    <t>(CR) Pants CX</t>
  </si>
  <si>
    <t>MAR/S89-099</t>
  </si>
  <si>
    <t>MAR/S89-100</t>
  </si>
  <si>
    <t>(CC) Pants CX</t>
  </si>
  <si>
    <t>MAR/S89-101
BOX PR</t>
  </si>
  <si>
    <r>
      <rPr>
        <b/>
        <sz val="9"/>
        <rFont val="Arial"/>
      </rPr>
      <t>(PR) 1/1 Thor (MARVEL)
CONT - ASSIST</t>
    </r>
    <r>
      <rPr>
        <sz val="9"/>
        <rFont val="Arial"/>
      </rPr>
      <t xml:space="preserve"> Level x 500 to &lt;MARVEL&gt; characters.
</t>
    </r>
    <r>
      <rPr>
        <b/>
        <sz val="9"/>
        <rFont val="Arial"/>
      </rPr>
      <t xml:space="preserve">AUTO </t>
    </r>
    <r>
      <rPr>
        <sz val="9"/>
        <rFont val="Arial"/>
      </rPr>
      <t xml:space="preserve">- When this is placed on stage from hand, look at up to 2 cards from the top of your deck, choose up to 1 card from among them, add it to hand, send the rest to Waiting Room, and discard 1 card. </t>
    </r>
    <r>
      <rPr>
        <b/>
        <sz val="9"/>
        <rFont val="Arial"/>
      </rPr>
      <t xml:space="preserve">
</t>
    </r>
  </si>
  <si>
    <t>MAR/S89-102
BOX PR</t>
  </si>
  <si>
    <r>
      <rPr>
        <b/>
        <sz val="9"/>
        <rFont val="Arial"/>
      </rPr>
      <t xml:space="preserve">(PR) 0/0 Spiderman (MARVEL)
AUTO </t>
    </r>
    <r>
      <rPr>
        <sz val="9"/>
        <rFont val="Arial"/>
      </rPr>
      <t xml:space="preserve">- (1) When this Front attacks, you may pay cost. If you do, choose 1 of your opponent's characters, this turn, it gets -1 Level.
</t>
    </r>
    <r>
      <rPr>
        <b/>
        <sz val="9"/>
        <rFont val="Arial"/>
      </rPr>
      <t xml:space="preserve">AUTO </t>
    </r>
    <r>
      <rPr>
        <sz val="9"/>
        <rFont val="Arial"/>
      </rPr>
      <t>- When this is Reversed, if the battle opponent's Level is 0 or lower, you may Reverse that character.</t>
    </r>
  </si>
  <si>
    <t>MAR/S89-103
BOX PR</t>
  </si>
  <si>
    <r>
      <rPr>
        <b/>
        <sz val="9"/>
        <rFont val="Arial"/>
      </rPr>
      <t>(PR) 1/0 Iron Man (MARVEL)
CONT</t>
    </r>
    <r>
      <rPr>
        <sz val="9"/>
        <rFont val="Arial"/>
      </rPr>
      <t xml:space="preserve"> - If this has a Marker underneath it, this gets +2000 power.
</t>
    </r>
    <r>
      <rPr>
        <b/>
        <sz val="9"/>
        <rFont val="Arial"/>
      </rPr>
      <t xml:space="preserve">AUTO </t>
    </r>
    <r>
      <rPr>
        <sz val="9"/>
        <rFont val="Arial"/>
      </rPr>
      <t>- When this is placed on stage from hand, reveal the top card of your deck. If that card is a &lt;MARVEL&gt; character or "Iron Man Armor" (Event), you may put it underneath this card Face-down as a Marker.</t>
    </r>
  </si>
  <si>
    <t>MAR/S89-104
BOX PR</t>
  </si>
  <si>
    <r>
      <rPr>
        <b/>
        <sz val="9"/>
        <rFont val="Arial"/>
      </rPr>
      <t xml:space="preserve">(PR) 3/2 Captain America (MARVEL)
CONT - ASSIST </t>
    </r>
    <r>
      <rPr>
        <sz val="9"/>
        <rFont val="Arial"/>
      </rPr>
      <t xml:space="preserve">+2000
</t>
    </r>
    <r>
      <rPr>
        <b/>
        <sz val="9"/>
        <rFont val="Arial"/>
      </rPr>
      <t xml:space="preserve">AUTO </t>
    </r>
    <r>
      <rPr>
        <sz val="9"/>
        <rFont val="Arial"/>
      </rPr>
      <t xml:space="preserve">- When this is placed on stage from hand, draw up to 2 cards, then discard 1 card.
</t>
    </r>
    <r>
      <rPr>
        <b/>
        <sz val="9"/>
        <rFont val="Arial"/>
      </rPr>
      <t xml:space="preserve">ACT </t>
    </r>
    <r>
      <rPr>
        <sz val="9"/>
        <rFont val="Arial"/>
      </rPr>
      <t>- [Rest this] Look at up to 2 cards from the top of your deck, and put them back on top in any order.</t>
    </r>
    <r>
      <rPr>
        <b/>
        <sz val="9"/>
        <rFont val="Arial"/>
      </rPr>
      <t xml:space="preserve">
</t>
    </r>
  </si>
  <si>
    <t>MAR/S89-T01</t>
  </si>
  <si>
    <r>
      <rPr>
        <b/>
        <sz val="9"/>
        <rFont val="Arial"/>
      </rPr>
      <t>(TD) 0/0 Thor (MARVEL)
CONT - ASSIST</t>
    </r>
    <r>
      <rPr>
        <sz val="9"/>
        <rFont val="Arial"/>
      </rPr>
      <t xml:space="preserve"> +500
</t>
    </r>
    <r>
      <rPr>
        <b/>
        <sz val="9"/>
        <rFont val="Arial"/>
      </rPr>
      <t xml:space="preserve">AUTO </t>
    </r>
    <r>
      <rPr>
        <sz val="9"/>
        <rFont val="Arial"/>
      </rPr>
      <t>- When a Climax is placed in your Climax Area, choose 1 of your characters, this turn, it gets +1000 power.</t>
    </r>
  </si>
  <si>
    <t>MAR/S89-T02</t>
  </si>
  <si>
    <r>
      <rPr>
        <b/>
        <sz val="9"/>
        <rFont val="Arial"/>
      </rPr>
      <t xml:space="preserve">(TD) 0/0 Hulk (MARVEL)
CONT </t>
    </r>
    <r>
      <rPr>
        <sz val="9"/>
        <rFont val="Arial"/>
      </rPr>
      <t>- If you have 2 or less Stock, this gets +1500 power.</t>
    </r>
  </si>
  <si>
    <t>MAR/S89-T03</t>
  </si>
  <si>
    <r>
      <rPr>
        <b/>
        <sz val="9"/>
        <rFont val="Arial"/>
      </rPr>
      <t>(TD) 1/0 Thor (MARVEL)
CONT</t>
    </r>
    <r>
      <rPr>
        <sz val="9"/>
        <rFont val="Arial"/>
      </rPr>
      <t xml:space="preserve"> - During your turn, if you have another &lt;MARVEL&gt; character, this gets +1500 power.
</t>
    </r>
    <r>
      <rPr>
        <b/>
        <sz val="9"/>
        <rFont val="Arial"/>
      </rPr>
      <t>AUTO -</t>
    </r>
    <r>
      <rPr>
        <b/>
        <sz val="9"/>
        <color rgb="FFE06666"/>
        <rFont val="Arial"/>
      </rPr>
      <t xml:space="preserve"> {CX COMBO}</t>
    </r>
    <r>
      <rPr>
        <sz val="9"/>
        <rFont val="Arial"/>
      </rPr>
      <t xml:space="preserve"> When this attacks, if you have the </t>
    </r>
    <r>
      <rPr>
        <b/>
        <sz val="9"/>
        <rFont val="Arial"/>
      </rPr>
      <t>Choice CX (T07)</t>
    </r>
    <r>
      <rPr>
        <sz val="9"/>
        <rFont val="Arial"/>
      </rPr>
      <t xml:space="preserve"> in your Climax Area, and you have another &lt;MARVEL&gt; character, look at up to 4 cards from the top of your deck, choose up to 1 &lt;MARVEL&gt; character or </t>
    </r>
    <r>
      <rPr>
        <b/>
        <sz val="9"/>
        <rFont val="Arial"/>
      </rPr>
      <t>"Mjölnir" (Booster Event - 025)</t>
    </r>
    <r>
      <rPr>
        <sz val="9"/>
        <rFont val="Arial"/>
      </rPr>
      <t xml:space="preserve"> from among them, show it to your opponent, add it to hand, send the rest to Waiting Room. 
</t>
    </r>
  </si>
  <si>
    <t>SP</t>
  </si>
  <si>
    <t>MAR/S89-T04</t>
  </si>
  <si>
    <r>
      <rPr>
        <b/>
        <sz val="9"/>
        <rFont val="Arial"/>
      </rPr>
      <t>(TD) 1/1 Hulk (MARVEL)
AUTO</t>
    </r>
    <r>
      <rPr>
        <sz val="9"/>
        <rFont val="Arial"/>
      </rPr>
      <t xml:space="preserve"> - When your other &lt;MARVEL&gt; character attacks, this turn, this gets +X power. X equals the number of your other &lt;MARVEL&gt; characters times 500.
</t>
    </r>
    <r>
      <rPr>
        <b/>
        <sz val="9"/>
        <rFont val="Arial"/>
      </rPr>
      <t>AUTO - ENCORE</t>
    </r>
    <r>
      <rPr>
        <sz val="9"/>
        <rFont val="Arial"/>
      </rPr>
      <t xml:space="preserve"> [Put the top card of your deck into Clock]</t>
    </r>
  </si>
  <si>
    <t>MAR/S89-T05</t>
  </si>
  <si>
    <r>
      <rPr>
        <b/>
        <sz val="9"/>
        <rFont val="Arial"/>
      </rPr>
      <t>(TD) 2/1 Thor (MARVEL)
CONT</t>
    </r>
    <r>
      <rPr>
        <sz val="9"/>
        <rFont val="Arial"/>
      </rPr>
      <t xml:space="preserve"> - If you have 2 or more other &lt;MARVEL&gt; characters, this gets +3000 power.
</t>
    </r>
    <r>
      <rPr>
        <b/>
        <sz val="9"/>
        <rFont val="Arial"/>
      </rPr>
      <t>AUTO - ENCORE</t>
    </r>
    <r>
      <rPr>
        <sz val="9"/>
        <rFont val="Arial"/>
      </rPr>
      <t xml:space="preserve"> [Discard 1 &lt;MARVEL&gt; character]</t>
    </r>
  </si>
  <si>
    <t>MAR/S89-T06</t>
  </si>
  <si>
    <r>
      <rPr>
        <b/>
        <sz val="9"/>
        <rFont val="Arial"/>
      </rPr>
      <t>(TD) 3/2 HULK SMASH!</t>
    </r>
    <r>
      <rPr>
        <sz val="9"/>
        <rFont val="Arial"/>
      </rPr>
      <t xml:space="preserve">
Deal 2 Damage to your opponent.</t>
    </r>
  </si>
  <si>
    <t>MAR/S89-T07</t>
  </si>
  <si>
    <t>(TD) Choice CX</t>
  </si>
  <si>
    <t>MAR/S89-T08</t>
  </si>
  <si>
    <r>
      <rPr>
        <b/>
        <sz val="9"/>
        <rFont val="Arial"/>
      </rPr>
      <t>(TD) 0/0 Black Widow (MARVEL)
CONT</t>
    </r>
    <r>
      <rPr>
        <sz val="9"/>
        <rFont val="Arial"/>
      </rPr>
      <t xml:space="preserve"> - All of your other </t>
    </r>
    <r>
      <rPr>
        <b/>
        <sz val="9"/>
        <rFont val="Arial"/>
      </rPr>
      <t>{1/0 Vanilla Hawkeye - T19}</t>
    </r>
    <r>
      <rPr>
        <sz val="9"/>
        <rFont val="Arial"/>
      </rPr>
      <t xml:space="preserve"> gets +1000 power.
</t>
    </r>
    <r>
      <rPr>
        <b/>
        <sz val="9"/>
        <rFont val="Arial"/>
      </rPr>
      <t>AUTO - BOND (</t>
    </r>
    <r>
      <rPr>
        <sz val="9"/>
        <rFont val="Arial"/>
      </rPr>
      <t xml:space="preserve">1) to </t>
    </r>
    <r>
      <rPr>
        <b/>
        <sz val="9"/>
        <rFont val="Arial"/>
      </rPr>
      <t xml:space="preserve">{1/0 Vanilla Hawkeye - T19}
</t>
    </r>
  </si>
  <si>
    <t>MAR/S89-T09</t>
  </si>
  <si>
    <r>
      <rPr>
        <b/>
        <sz val="9"/>
        <rFont val="Arial"/>
      </rPr>
      <t xml:space="preserve">(TD) 0/0 Iron Man (MARVEL)
AUTO </t>
    </r>
    <r>
      <rPr>
        <sz val="9"/>
        <rFont val="Arial"/>
      </rPr>
      <t>- When this is placed on stage from hand, choose 1 of your &lt;MARVEL&gt; characters, this turn, it gets +X power. X equals the number of your &lt;MARVEL&gt; characters times 500.</t>
    </r>
    <r>
      <rPr>
        <b/>
        <sz val="9"/>
        <rFont val="Arial"/>
      </rPr>
      <t xml:space="preserve">
</t>
    </r>
  </si>
  <si>
    <t>MAR/S89-T10</t>
  </si>
  <si>
    <r>
      <rPr>
        <b/>
        <sz val="9"/>
        <rFont val="Arial"/>
      </rPr>
      <t>(TD) 1/1 Black Widow (MARVEL)
AUTO</t>
    </r>
    <r>
      <rPr>
        <sz val="9"/>
        <rFont val="Arial"/>
      </rPr>
      <t xml:space="preserve"> - When you use this card's BACKUP, reveal the top card of your deck. If that card is a &lt;MARVEL&gt; character, add it to hand and discard 1 card.
</t>
    </r>
    <r>
      <rPr>
        <b/>
        <sz val="9"/>
        <rFont val="Arial"/>
      </rPr>
      <t>ACT - BACKUP</t>
    </r>
    <r>
      <rPr>
        <sz val="9"/>
        <rFont val="Arial"/>
      </rPr>
      <t xml:space="preserve"> +2000</t>
    </r>
  </si>
  <si>
    <t>MAR/S89-T11</t>
  </si>
  <si>
    <r>
      <rPr>
        <b/>
        <sz val="9"/>
        <rFont val="Arial"/>
      </rPr>
      <t>(TD) 2/1 Black Widow (MARVEL)
CONT - ASSIST</t>
    </r>
    <r>
      <rPr>
        <sz val="9"/>
        <rFont val="Arial"/>
      </rPr>
      <t xml:space="preserve"> Level x 500
</t>
    </r>
    <r>
      <rPr>
        <b/>
        <sz val="9"/>
        <rFont val="Arial"/>
      </rPr>
      <t xml:space="preserve">AUTO </t>
    </r>
    <r>
      <rPr>
        <sz val="9"/>
        <rFont val="Arial"/>
      </rPr>
      <t>- [(1) Discard 1 Climax] When this is placed on stage from hand, you may pay cost. If you do, choose 1 Climax from your Waiting Room, and add it to hand.</t>
    </r>
  </si>
  <si>
    <t>MAR/S89-T12</t>
  </si>
  <si>
    <r>
      <rPr>
        <b/>
        <sz val="9"/>
        <rFont val="Arial"/>
      </rPr>
      <t xml:space="preserve">(TD) 2/1 Iron Man (MARVEL)
AUTO </t>
    </r>
    <r>
      <rPr>
        <sz val="9"/>
        <rFont val="Arial"/>
      </rPr>
      <t>- When this is placed on stage from hand, this turn, this gets +X power. X equals the number of your &lt;MARVEL&gt; characters times 1000.</t>
    </r>
  </si>
  <si>
    <t>MAR/S89-T13</t>
  </si>
  <si>
    <r>
      <rPr>
        <b/>
        <sz val="9"/>
        <rFont val="Arial"/>
      </rPr>
      <t xml:space="preserve">(TD) 3/2 Iron Man (MARVEL)
AUTO </t>
    </r>
    <r>
      <rPr>
        <sz val="9"/>
        <rFont val="Arial"/>
      </rPr>
      <t xml:space="preserve">- When this is placed on stage from hand, look at up to 3 cards from the top of your deck, choose up to 1 card among them, add it to hand, and send the rest to Waiting Room.
</t>
    </r>
    <r>
      <rPr>
        <b/>
        <sz val="9"/>
        <rFont val="Arial"/>
      </rPr>
      <t xml:space="preserve">AUTO - </t>
    </r>
    <r>
      <rPr>
        <b/>
        <sz val="9"/>
        <color rgb="FFE06666"/>
        <rFont val="Arial"/>
      </rPr>
      <t>{CX COMBO}</t>
    </r>
    <r>
      <rPr>
        <sz val="9"/>
        <color rgb="FFE06666"/>
        <rFont val="Arial"/>
      </rPr>
      <t xml:space="preserve"> </t>
    </r>
    <r>
      <rPr>
        <sz val="9"/>
        <rFont val="Arial"/>
      </rPr>
      <t xml:space="preserve">(2) When this attacks, if you have the </t>
    </r>
    <r>
      <rPr>
        <b/>
        <sz val="9"/>
        <rFont val="Arial"/>
      </rPr>
      <t>Door CX (T14)</t>
    </r>
    <r>
      <rPr>
        <sz val="9"/>
        <rFont val="Arial"/>
      </rPr>
      <t xml:space="preserve"> in your Climax Area, you may pay cost. If you do, send the bottom 4 cards of your opponent's deck to Waiting Room, then deal X damage to your opponent. X equals the number of Level 0 cards sent to Waiting Room by this effect. </t>
    </r>
    <r>
      <rPr>
        <i/>
        <sz val="9"/>
        <rFont val="Arial"/>
      </rPr>
      <t>(Climaxes are considered Level 0 for this effect)</t>
    </r>
    <r>
      <rPr>
        <sz val="9"/>
        <rFont val="Arial"/>
      </rPr>
      <t xml:space="preserve">
</t>
    </r>
  </si>
  <si>
    <t>SP &amp; SR</t>
  </si>
  <si>
    <t>MAR/S89-T14</t>
  </si>
  <si>
    <t>(TD) Door CX</t>
  </si>
  <si>
    <t>MAR/S89-T15</t>
  </si>
  <si>
    <r>
      <rPr>
        <b/>
        <sz val="9"/>
        <rFont val="Arial"/>
      </rPr>
      <t>(TD) 0/0 Hawkeye (MARVEL)
AUTO</t>
    </r>
    <r>
      <rPr>
        <sz val="9"/>
        <rFont val="Arial"/>
      </rPr>
      <t xml:space="preserve"> - (1) At the start of Encore Step, if you do not have any other Rested characters in your Front Row, you may pay cost. If you do, Rest this.
</t>
    </r>
    <r>
      <rPr>
        <b/>
        <sz val="9"/>
        <rFont val="Arial"/>
      </rPr>
      <t xml:space="preserve">AUTO </t>
    </r>
    <r>
      <rPr>
        <sz val="9"/>
        <rFont val="Arial"/>
      </rPr>
      <t>- When this is Reversed, if the battle opponent's Level is 0 or lower, you may send that character to the bottom of your opponent's deck.</t>
    </r>
  </si>
  <si>
    <t>MAR/S89-T16</t>
  </si>
  <si>
    <r>
      <rPr>
        <b/>
        <sz val="9"/>
        <rFont val="Arial"/>
      </rPr>
      <t xml:space="preserve">(TD) 0/0 Hawkeye (MARVEL)
CONT </t>
    </r>
    <r>
      <rPr>
        <sz val="9"/>
        <rFont val="Arial"/>
      </rPr>
      <t>- Your other &lt;MARVEL&gt; character in the Front Row Center Slot gets "</t>
    </r>
    <r>
      <rPr>
        <b/>
        <sz val="9"/>
        <rFont val="Arial"/>
      </rPr>
      <t xml:space="preserve">AUTO - ENCORE </t>
    </r>
    <r>
      <rPr>
        <sz val="9"/>
        <rFont val="Arial"/>
      </rPr>
      <t xml:space="preserve">[Discard 1 character]"
</t>
    </r>
    <r>
      <rPr>
        <b/>
        <sz val="9"/>
        <rFont val="Arial"/>
      </rPr>
      <t>ACT - BRAINSTORM</t>
    </r>
    <r>
      <rPr>
        <sz val="9"/>
        <rFont val="Arial"/>
      </rPr>
      <t xml:space="preserve"> [(1) Rest this] Flip over the top 5 cards of your deck, then send them to Waiting Room. For each Climax among them, draw up to 1 card. </t>
    </r>
  </si>
  <si>
    <t>MAR/S89-T17</t>
  </si>
  <si>
    <r>
      <rPr>
        <b/>
        <sz val="9"/>
        <rFont val="Arial"/>
      </rPr>
      <t>(TD) 0/0 Captain America (MARVEL)
AUTO</t>
    </r>
    <r>
      <rPr>
        <sz val="9"/>
        <rFont val="Arial"/>
      </rPr>
      <t xml:space="preserve"> - When this is placed on stage from hand, this turn, this gets +1500 power.
</t>
    </r>
    <r>
      <rPr>
        <b/>
        <sz val="9"/>
        <rFont val="Arial"/>
      </rPr>
      <t xml:space="preserve">AUTO </t>
    </r>
    <r>
      <rPr>
        <sz val="9"/>
        <rFont val="Arial"/>
      </rPr>
      <t>- [Discard 1 card] When this is sent from Stage to Waiting Room, you may pay cost. If you do, look at up to 4 cards from the top of your deck, choose up to 1 Level 1 or higher card among them, show it to your opponent, add it to hand, and send the rest to Waiting Room.</t>
    </r>
  </si>
  <si>
    <t>MAR/S89-T18</t>
  </si>
  <si>
    <r>
      <rPr>
        <b/>
        <sz val="9"/>
        <rFont val="Arial"/>
      </rPr>
      <t>(TD) 1/0 Captain America (MARVEL)
AUTO</t>
    </r>
    <r>
      <rPr>
        <sz val="9"/>
        <rFont val="Arial"/>
      </rPr>
      <t xml:space="preserve"> - When this attacks, choose 1 of your characters, this turn, it gets +2500 power.</t>
    </r>
  </si>
  <si>
    <t>MAR/S89-T19</t>
  </si>
  <si>
    <t xml:space="preserve">(C) 1/0 Vanilla Hawkeye </t>
  </si>
  <si>
    <t>MAR/S89-T20</t>
  </si>
  <si>
    <r>
      <rPr>
        <b/>
        <sz val="9"/>
        <rFont val="Arial"/>
      </rPr>
      <t>(TD) 3/2 Captain America (MARVEL)
CONT</t>
    </r>
    <r>
      <rPr>
        <sz val="9"/>
        <rFont val="Arial"/>
      </rPr>
      <t xml:space="preserve"> - For each of your other &lt;MARVEL&gt; characters, this gets +500 power.
</t>
    </r>
    <r>
      <rPr>
        <b/>
        <sz val="9"/>
        <rFont val="Arial"/>
      </rPr>
      <t xml:space="preserve">AUTO </t>
    </r>
    <r>
      <rPr>
        <sz val="9"/>
        <rFont val="Arial"/>
      </rPr>
      <t>- When this is placed on stage from hand, you may Heal 1.</t>
    </r>
  </si>
  <si>
    <t>MAR/S89-T21</t>
  </si>
  <si>
    <t>(TD) +2 Souls 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</si>
</sst>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9"/>
      <name val="Arial"/>
    </font>
    <font>
      <sz val="9"/>
      <name val="Arial"/>
    </font>
    <font>
      <sz val="8"/>
      <name val="Arial"/>
    </font>
    <font>
      <i/>
      <sz val="9"/>
      <name val="Arial"/>
    </font>
    <font>
      <b/>
      <sz val="9"/>
      <name val="Arial"/>
    </font>
    <font>
      <sz val="10"/>
      <name val="Arial"/>
    </font>
    <font>
      <sz val="9"/>
      <color rgb="FF000000"/>
      <name val="Inconsolata"/>
    </font>
    <font>
      <i/>
      <sz val="8"/>
      <name val="Arial"/>
    </font>
    <font>
      <b/>
      <sz val="9"/>
      <color rgb="FFE06666"/>
      <name val="Arial"/>
    </font>
    <font>
      <sz val="9"/>
      <color rgb="FFE06666"/>
      <name val="Arial"/>
    </font>
    <font>
      <b/>
      <sz val="9"/>
      <color rgb="FFEA999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applyAlignment="1">
      <alignment vertical="top" wrapText="1"/>
    </xf>
    <xf numFmtId="0" fontId="3"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horizontal="left" vertical="center" wrapText="1"/>
    </xf>
    <xf numFmtId="0" fontId="6" fillId="0" borderId="0" xfId="0" applyFont="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left" vertical="top" wrapText="1"/>
    </xf>
    <xf numFmtId="0" fontId="2" fillId="0" borderId="0" xfId="0" applyFont="1" applyAlignment="1">
      <alignment horizontal="left" vertical="center" wrapText="1"/>
    </xf>
    <xf numFmtId="0" fontId="4" fillId="0" borderId="0" xfId="0" applyFont="1" applyAlignment="1">
      <alignment vertical="center" wrapText="1"/>
    </xf>
    <xf numFmtId="0" fontId="7" fillId="2" borderId="0" xfId="0" applyFont="1" applyFill="1" applyAlignment="1">
      <alignment horizontal="left" vertical="center" wrapText="1"/>
    </xf>
    <xf numFmtId="0" fontId="7" fillId="2" borderId="0" xfId="0" applyFont="1" applyFill="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05"/>
  <sheetViews>
    <sheetView tabSelected="1" topLeftCell="A103" workbookViewId="0">
      <selection activeCell="A105" sqref="A105:XFD105"/>
    </sheetView>
  </sheetViews>
  <sheetFormatPr defaultColWidth="12.5703125" defaultRowHeight="15.75" customHeight="1" x14ac:dyDescent="0.2"/>
  <cols>
    <col min="1" max="1" width="11" customWidth="1"/>
    <col min="2" max="2" width="16.42578125" customWidth="1"/>
    <col min="3" max="3" width="50.85546875" customWidth="1"/>
    <col min="4" max="4" width="16.42578125" customWidth="1"/>
    <col min="5" max="5" width="9.140625" customWidth="1"/>
  </cols>
  <sheetData>
    <row r="1" spans="1:5" ht="137.25" customHeight="1" x14ac:dyDescent="0.2">
      <c r="A1" s="2" t="s">
        <v>0</v>
      </c>
      <c r="B1" s="3" t="e">
        <f ca="1">image("https://ws-tcg.com/wordpress/wp-content/uploads/today_card/20211213_fh06.png")</f>
        <v>#NAME?</v>
      </c>
      <c r="C1" s="1" t="s">
        <v>1</v>
      </c>
      <c r="D1" s="4" t="e">
        <f ca="1">image("https://ws-tcg.com/wordpress/wp-content/uploads/20211118_bp_mar_09.png")</f>
        <v>#NAME?</v>
      </c>
      <c r="E1" s="5" t="s">
        <v>2</v>
      </c>
    </row>
    <row r="2" spans="1:5" ht="137.25" customHeight="1" x14ac:dyDescent="0.2">
      <c r="A2" s="2" t="s">
        <v>3</v>
      </c>
      <c r="B2" s="3" t="e">
        <f ca="1">image("https://ws-tcg.com/wordpress/wp-content/uploads/today_card/20211210_zj01.png")</f>
        <v>#NAME?</v>
      </c>
      <c r="C2" s="1" t="s">
        <v>4</v>
      </c>
      <c r="D2" s="4" t="e">
        <f ca="1">image("https://i.imgur.com/yhfplf8.png")</f>
        <v>#NAME?</v>
      </c>
      <c r="E2" s="5" t="s">
        <v>5</v>
      </c>
    </row>
    <row r="3" spans="1:5" ht="137.25" customHeight="1" x14ac:dyDescent="0.2">
      <c r="A3" s="2" t="s">
        <v>6</v>
      </c>
      <c r="B3" s="3" t="e">
        <f ca="1">image("https://ws-tcg.com/wordpress/wp-content/uploads/today_card/20211214_wj11.png")</f>
        <v>#NAME?</v>
      </c>
      <c r="C3" s="1" t="s">
        <v>7</v>
      </c>
      <c r="D3" s="6" t="e">
        <f ca="1">image("https://ws-tcg.com/wordpress/wp-content/uploads/today_card/20211214_wj26.png")</f>
        <v>#NAME?</v>
      </c>
      <c r="E3" s="5" t="s">
        <v>5</v>
      </c>
    </row>
    <row r="4" spans="1:5" ht="137.25" customHeight="1" x14ac:dyDescent="0.2">
      <c r="A4" s="2" t="s">
        <v>8</v>
      </c>
      <c r="B4" s="7" t="e">
        <f ca="1">image("https://ws-tcg.com/wordpress/wp-content/uploads/today_card/20211217_af13.png")</f>
        <v>#NAME?</v>
      </c>
      <c r="C4" s="1" t="s">
        <v>9</v>
      </c>
      <c r="D4" s="4" t="e">
        <f ca="1">image("https://ws-tcg.com/wordpress/wp-content/uploads/today_card/20211217_af45.png")</f>
        <v>#NAME?</v>
      </c>
      <c r="E4" s="5" t="s">
        <v>2</v>
      </c>
    </row>
    <row r="5" spans="1:5" ht="137.25" customHeight="1" x14ac:dyDescent="0.2">
      <c r="A5" s="2" t="s">
        <v>10</v>
      </c>
      <c r="B5" s="7" t="e">
        <f ca="1">image("https://ws-tcg.com/wordpress/wp-content/uploads/today_card/20211217_af14.png")</f>
        <v>#NAME?</v>
      </c>
      <c r="C5" s="1" t="s">
        <v>11</v>
      </c>
      <c r="D5" s="6" t="e">
        <f ca="1">image("https://ws-tcg.com/wordpress/wp-content/uploads/today_card/20211217_af46.png")</f>
        <v>#NAME?</v>
      </c>
      <c r="E5" s="5" t="s">
        <v>2</v>
      </c>
    </row>
    <row r="6" spans="1:5" ht="137.25" customHeight="1" x14ac:dyDescent="0.2">
      <c r="A6" s="2" t="s">
        <v>12</v>
      </c>
      <c r="B6" s="7" t="e">
        <f ca="1">image("https://ws-tcg.com/wordpress/wp-content/uploads/today_card/20211217_af15.png")</f>
        <v>#NAME?</v>
      </c>
      <c r="C6" s="1" t="s">
        <v>13</v>
      </c>
      <c r="D6" s="4" t="e">
        <f ca="1">image("https://ws-tcg.com/wordpress/wp-content/uploads/today_card/20211217_af47.png")</f>
        <v>#NAME?</v>
      </c>
      <c r="E6" s="5" t="s">
        <v>2</v>
      </c>
    </row>
    <row r="7" spans="1:5" ht="137.25" customHeight="1" x14ac:dyDescent="0.2">
      <c r="A7" s="2" t="s">
        <v>14</v>
      </c>
      <c r="B7" s="3" t="e">
        <f ca="1">image("https://ws-tcg.com/wordpress/wp-content/uploads/today_card/20211217_af16.png")</f>
        <v>#NAME?</v>
      </c>
      <c r="C7" s="1" t="s">
        <v>15</v>
      </c>
      <c r="D7" s="4" t="e">
        <f ca="1">image("https://ws-tcg.com/wordpress/wp-content/uploads/today_card/20211217_af48.png")</f>
        <v>#NAME?</v>
      </c>
      <c r="E7" s="5" t="s">
        <v>2</v>
      </c>
    </row>
    <row r="8" spans="1:5" ht="137.25" customHeight="1" x14ac:dyDescent="0.2">
      <c r="A8" s="2" t="s">
        <v>16</v>
      </c>
      <c r="B8" s="7" t="e">
        <f ca="1">image("https://ws-tcg.com/wordpress/wp-content/uploads/today_card/20211215_rl08.png")</f>
        <v>#NAME?</v>
      </c>
      <c r="C8" s="1" t="s">
        <v>17</v>
      </c>
      <c r="D8" s="4" t="e">
        <f ca="1">image("https://i.imgur.com/CNyS99w.png")</f>
        <v>#NAME?</v>
      </c>
      <c r="E8" s="5" t="s">
        <v>2</v>
      </c>
    </row>
    <row r="9" spans="1:5" ht="137.25" customHeight="1" x14ac:dyDescent="0.2">
      <c r="A9" s="2" t="s">
        <v>18</v>
      </c>
      <c r="B9" s="7" t="e">
        <f ca="1">image("https://ws-tcg.com/wordpress/wp-content/uploads/today_card/20211217_af17.png")</f>
        <v>#NAME?</v>
      </c>
      <c r="C9" s="1" t="s">
        <v>19</v>
      </c>
      <c r="D9" s="8" t="e">
        <f ca="1">image("https://ws-tcg.com/wordpress/wp-content/uploads/today_card/20211217_af49.png")</f>
        <v>#NAME?</v>
      </c>
      <c r="E9" s="5" t="s">
        <v>2</v>
      </c>
    </row>
    <row r="10" spans="1:5" ht="137.25" customHeight="1" x14ac:dyDescent="0.2">
      <c r="A10" s="2" t="s">
        <v>20</v>
      </c>
      <c r="B10" s="3" t="e">
        <f ca="1">image("https://ws-tcg.com/wordpress/wp-content/uploads/today_card/20211217_af18.png")</f>
        <v>#NAME?</v>
      </c>
      <c r="C10" s="1" t="s">
        <v>21</v>
      </c>
      <c r="D10" s="6" t="e">
        <f ca="1">image("https://ws-tcg.com/wordpress/wp-content/uploads/today_card/20211217_af50.png")</f>
        <v>#NAME?</v>
      </c>
      <c r="E10" s="5" t="s">
        <v>2</v>
      </c>
    </row>
    <row r="11" spans="1:5" ht="137.25" customHeight="1" x14ac:dyDescent="0.2">
      <c r="A11" s="2" t="s">
        <v>22</v>
      </c>
      <c r="B11" s="7" t="e">
        <f ca="1">image("https://ws-tcg.com/wordpress/wp-content/images/cardlist/m/mar_s89/mar_s89_011.png")</f>
        <v>#NAME?</v>
      </c>
      <c r="C11" s="1" t="s">
        <v>23</v>
      </c>
      <c r="D11" s="4" t="e">
        <f ca="1">image("https://ws-tcg.com/wordpress/wp-content/images/cardlist/m/mar_s89/mar_s89_011s.png")</f>
        <v>#NAME?</v>
      </c>
      <c r="E11" s="5" t="s">
        <v>24</v>
      </c>
    </row>
    <row r="12" spans="1:5" ht="137.25" customHeight="1" x14ac:dyDescent="0.2">
      <c r="A12" s="2" t="s">
        <v>25</v>
      </c>
      <c r="B12" s="3" t="e">
        <f ca="1">image("https://ws-tcg.com/wordpress/wp-content/uploads/today_card/20211215_rl09.png")</f>
        <v>#NAME?</v>
      </c>
      <c r="C12" s="1" t="s">
        <v>26</v>
      </c>
      <c r="D12" s="4" t="e">
        <f ca="1">image("https://i.imgur.com/AbQabpN.png")</f>
        <v>#NAME?</v>
      </c>
      <c r="E12" s="5" t="s">
        <v>24</v>
      </c>
    </row>
    <row r="13" spans="1:5" ht="137.25" customHeight="1" x14ac:dyDescent="0.2">
      <c r="A13" s="2" t="s">
        <v>27</v>
      </c>
      <c r="B13" s="7" t="e">
        <f ca="1">image("https://ws-tcg.com/wordpress/wp-content/uploads/today_card/20211213_fh07.png")</f>
        <v>#NAME?</v>
      </c>
      <c r="C13" s="1" t="s">
        <v>28</v>
      </c>
      <c r="D13" s="4" t="e">
        <f ca="1">image("https://ws-tcg.com/wordpress/wp-content/uploads/today_card/20211213_fh25.png")</f>
        <v>#NAME?</v>
      </c>
      <c r="E13" s="5" t="s">
        <v>24</v>
      </c>
    </row>
    <row r="14" spans="1:5" ht="137.25" customHeight="1" x14ac:dyDescent="0.2">
      <c r="A14" s="2" t="s">
        <v>29</v>
      </c>
      <c r="B14" s="3" t="e">
        <f ca="1">image("https://ws-tcg.com/wordpress/wp-content/images/cardlist/m/mar_s89/mar_s89_014.png")</f>
        <v>#NAME?</v>
      </c>
      <c r="C14" s="1" t="s">
        <v>30</v>
      </c>
      <c r="D14" s="6" t="e">
        <f ca="1">image("https://ws-tcg.com/wordpress/wp-content/images/cardlist/m/mar_s89/mar_s89_014s.png")</f>
        <v>#NAME?</v>
      </c>
      <c r="E14" s="5" t="s">
        <v>24</v>
      </c>
    </row>
    <row r="15" spans="1:5" ht="137.25" customHeight="1" x14ac:dyDescent="0.2">
      <c r="A15" s="2" t="s">
        <v>31</v>
      </c>
      <c r="B15" s="7" t="e">
        <f ca="1">image("https://ws-tcg.com/wordpress/wp-content/images/cardlist/m/mar_s89/mar_s89_015.png")</f>
        <v>#NAME?</v>
      </c>
      <c r="C15" s="1" t="s">
        <v>32</v>
      </c>
      <c r="D15" s="6" t="e">
        <f ca="1">image("https://ws-tcg.com/wordpress/wp-content/images/cardlist/m/mar_s89/mar_s89_015s.png")</f>
        <v>#NAME?</v>
      </c>
      <c r="E15" s="5" t="s">
        <v>24</v>
      </c>
    </row>
    <row r="16" spans="1:5" ht="137.25" customHeight="1" x14ac:dyDescent="0.2">
      <c r="A16" s="2" t="s">
        <v>33</v>
      </c>
      <c r="B16" s="3" t="e">
        <f ca="1">image("https://ws-tcg.com/wordpress/wp-content/images/cardlist/m/mar_s89/mar_s89_016.png")</f>
        <v>#NAME?</v>
      </c>
      <c r="C16" s="1" t="s">
        <v>34</v>
      </c>
      <c r="D16" s="6" t="e">
        <f ca="1">image("https://ws-tcg.com/wordpress/wp-content/images/cardlist/m/mar_s89/mar_s89_016s.png")</f>
        <v>#NAME?</v>
      </c>
      <c r="E16" s="5" t="s">
        <v>24</v>
      </c>
    </row>
    <row r="17" spans="1:5" ht="137.25" customHeight="1" x14ac:dyDescent="0.2">
      <c r="A17" s="2" t="s">
        <v>35</v>
      </c>
      <c r="B17" s="7" t="e">
        <f ca="1">image("https://ws-tcg.com/wordpress/wp-content/images/cardlist/m/mar_s89/mar_s89_017.png")</f>
        <v>#NAME?</v>
      </c>
      <c r="C17" s="1" t="s">
        <v>36</v>
      </c>
      <c r="D17" s="6" t="e">
        <f ca="1">image("https://ws-tcg.com/wordpress/wp-content/images/cardlist/m/mar_s89/mar_s89_017s.png")</f>
        <v>#NAME?</v>
      </c>
      <c r="E17" s="5" t="s">
        <v>24</v>
      </c>
    </row>
    <row r="18" spans="1:5" ht="137.25" customHeight="1" x14ac:dyDescent="0.2">
      <c r="A18" s="2" t="s">
        <v>37</v>
      </c>
      <c r="B18" s="7" t="e">
        <f ca="1">image("https://ws-tcg.com/wordpress/wp-content/images/cardlist/m/mar_s89/mar_s89_018.png")</f>
        <v>#NAME?</v>
      </c>
      <c r="C18" s="1" t="s">
        <v>38</v>
      </c>
      <c r="D18" s="6" t="e">
        <f ca="1">image("https://ws-tcg.com/wordpress/wp-content/images/cardlist/m/mar_s89/mar_s89_018s.png")</f>
        <v>#NAME?</v>
      </c>
      <c r="E18" s="5" t="s">
        <v>24</v>
      </c>
    </row>
    <row r="19" spans="1:5" ht="137.25" customHeight="1" x14ac:dyDescent="0.2">
      <c r="A19" s="2" t="s">
        <v>39</v>
      </c>
      <c r="B19" s="7" t="e">
        <f ca="1">image("https://ws-tcg.com/wordpress/wp-content/uploads/today_card/20211222_ru07.png")</f>
        <v>#NAME?</v>
      </c>
      <c r="C19" s="1" t="s">
        <v>40</v>
      </c>
      <c r="D19" s="6" t="e">
        <f ca="1">image("https://ws-tcg.com/wordpress/wp-content/uploads/today_card/20211222_ru24.png")</f>
        <v>#NAME?</v>
      </c>
      <c r="E19" s="5" t="s">
        <v>24</v>
      </c>
    </row>
    <row r="20" spans="1:5" ht="137.25" customHeight="1" x14ac:dyDescent="0.2">
      <c r="A20" s="2" t="s">
        <v>41</v>
      </c>
      <c r="B20" s="7" t="e">
        <f ca="1">image("https://ws-tcg.com/wordpress/wp-content/uploads/today_card/20211213_fh08.png")</f>
        <v>#NAME?</v>
      </c>
      <c r="C20" s="1" t="s">
        <v>42</v>
      </c>
      <c r="D20" s="6"/>
      <c r="E20" s="5"/>
    </row>
    <row r="21" spans="1:5" ht="137.25" customHeight="1" x14ac:dyDescent="0.2">
      <c r="A21" s="2" t="s">
        <v>43</v>
      </c>
      <c r="B21" s="3" t="e">
        <f ca="1">image("https://ws-tcg.com/wordpress/wp-content/images/cardlist/m/mar_s89/mar_s89_021.png")</f>
        <v>#NAME?</v>
      </c>
      <c r="C21" s="1" t="s">
        <v>44</v>
      </c>
      <c r="D21" s="6"/>
      <c r="E21" s="5"/>
    </row>
    <row r="22" spans="1:5" ht="137.25" customHeight="1" x14ac:dyDescent="0.2">
      <c r="A22" s="2" t="s">
        <v>45</v>
      </c>
      <c r="B22" s="7" t="e">
        <f ca="1">image("https://ws-tcg.com/wordpress/wp-content/uploads/today_card/20211222_ru08.png")</f>
        <v>#NAME?</v>
      </c>
      <c r="C22" s="1" t="s">
        <v>46</v>
      </c>
      <c r="D22" s="6"/>
      <c r="E22" s="5"/>
    </row>
    <row r="23" spans="1:5" ht="137.25" customHeight="1" x14ac:dyDescent="0.2">
      <c r="A23" s="2" t="s">
        <v>47</v>
      </c>
      <c r="B23" s="7" t="e">
        <f ca="1">image("https://ws-tcg.com/wordpress/wp-content/images/cardlist/m/mar_s89/mar_s89_023.png")</f>
        <v>#NAME?</v>
      </c>
      <c r="C23" s="1" t="s">
        <v>48</v>
      </c>
      <c r="D23" s="6"/>
      <c r="E23" s="5"/>
    </row>
    <row r="24" spans="1:5" ht="137.25" customHeight="1" x14ac:dyDescent="0.2">
      <c r="A24" s="2" t="s">
        <v>49</v>
      </c>
      <c r="B24" s="3" t="e">
        <f ca="1">image("https://ws-tcg.com/wordpress/wp-content/images/cardlist/m/mar_s89/mar_s89_024.png")</f>
        <v>#NAME?</v>
      </c>
      <c r="C24" s="9" t="s">
        <v>50</v>
      </c>
      <c r="D24" s="6"/>
      <c r="E24" s="5"/>
    </row>
    <row r="25" spans="1:5" ht="137.25" customHeight="1" x14ac:dyDescent="0.2">
      <c r="A25" s="2" t="s">
        <v>51</v>
      </c>
      <c r="B25" s="7" t="e">
        <f ca="1">image("https://ws-tcg.com/wordpress/wp-content/uploads/today_card/20211214_wj12.png")</f>
        <v>#NAME?</v>
      </c>
      <c r="C25" s="9" t="s">
        <v>52</v>
      </c>
      <c r="D25" s="6"/>
      <c r="E25" s="5"/>
    </row>
    <row r="26" spans="1:5" ht="137.25" customHeight="1" x14ac:dyDescent="0.2">
      <c r="A26" s="2" t="s">
        <v>53</v>
      </c>
      <c r="B26" s="3" t="e">
        <f ca="1">image("https://i.imgur.com/7rPdUk1.png?1")</f>
        <v>#NAME?</v>
      </c>
      <c r="C26" s="9" t="s">
        <v>54</v>
      </c>
      <c r="D26" s="6" t="e">
        <f ca="1">image("https://i.imgur.com/rl5QhZX.png?1")</f>
        <v>#NAME?</v>
      </c>
      <c r="E26" s="5" t="s">
        <v>55</v>
      </c>
    </row>
    <row r="27" spans="1:5" ht="137.25" customHeight="1" x14ac:dyDescent="0.2">
      <c r="A27" s="2" t="s">
        <v>56</v>
      </c>
      <c r="B27" s="3" t="e">
        <f ca="1">image("https://i.imgur.com/icLmMvN.png?1")</f>
        <v>#NAME?</v>
      </c>
      <c r="C27" s="9" t="s">
        <v>57</v>
      </c>
      <c r="D27" s="6" t="e">
        <f ca="1">image("https://i.imgur.com/P41BnD2.png?1")</f>
        <v>#NAME?</v>
      </c>
      <c r="E27" s="5" t="s">
        <v>55</v>
      </c>
    </row>
    <row r="28" spans="1:5" ht="137.25" customHeight="1" x14ac:dyDescent="0.2">
      <c r="A28" s="2" t="s">
        <v>58</v>
      </c>
      <c r="B28" s="3" t="e">
        <f ca="1">image("https://i.imgur.com/5jIgOuu.png?1")</f>
        <v>#NAME?</v>
      </c>
      <c r="C28" s="9" t="s">
        <v>59</v>
      </c>
      <c r="D28" s="6"/>
      <c r="E28" s="5"/>
    </row>
    <row r="29" spans="1:5" ht="137.25" customHeight="1" x14ac:dyDescent="0.2">
      <c r="A29" s="2" t="s">
        <v>60</v>
      </c>
      <c r="B29" s="7" t="e">
        <f ca="1">image("https://i.imgur.com/F3Lxlb3.png?1")</f>
        <v>#NAME?</v>
      </c>
      <c r="C29" s="9" t="s">
        <v>59</v>
      </c>
      <c r="D29" s="6"/>
      <c r="E29" s="5"/>
    </row>
    <row r="30" spans="1:5" ht="137.25" customHeight="1" x14ac:dyDescent="0.2">
      <c r="A30" s="2" t="s">
        <v>61</v>
      </c>
      <c r="B30" s="7" t="e">
        <f ca="1">image("https://ws-tcg.com/wordpress/wp-content/uploads/today_card/20211207_zc03.png")</f>
        <v>#NAME?</v>
      </c>
      <c r="C30" s="1" t="s">
        <v>62</v>
      </c>
      <c r="D30" s="6" t="e">
        <f ca="1">image("https://ws-tcg.com/wordpress/wp-content/uploads/today_card/20211207_zc22.png")</f>
        <v>#NAME?</v>
      </c>
      <c r="E30" s="5" t="s">
        <v>63</v>
      </c>
    </row>
    <row r="31" spans="1:5" ht="137.25" customHeight="1" x14ac:dyDescent="0.2">
      <c r="A31" s="2" t="s">
        <v>64</v>
      </c>
      <c r="B31" s="3" t="e">
        <f ca="1">image("https://ws-tcg.com/wordpress/wp-content/uploads/today_card/20211206_qi03.png")</f>
        <v>#NAME?</v>
      </c>
      <c r="C31" s="1" t="s">
        <v>65</v>
      </c>
      <c r="D31" s="6" t="e">
        <f ca="1">image("https://ws-tcg.com/wordpress/wp-content/uploads/today_card/20211206_qi23.png")</f>
        <v>#NAME?</v>
      </c>
      <c r="E31" s="5" t="s">
        <v>2</v>
      </c>
    </row>
    <row r="32" spans="1:5" ht="137.25" customHeight="1" x14ac:dyDescent="0.2">
      <c r="A32" s="2" t="s">
        <v>66</v>
      </c>
      <c r="B32" s="4" t="e">
        <f ca="1">image("https://ws-tcg.com/wordpress/wp-content/uploads/today_card/20211206_qi02.png")</f>
        <v>#NAME?</v>
      </c>
      <c r="C32" s="1" t="s">
        <v>67</v>
      </c>
      <c r="D32" s="6" t="e">
        <f ca="1">image("https://ws-tcg.com/wordpress/wp-content/uploads/today_card/20211206_qi22.png")</f>
        <v>#NAME?</v>
      </c>
      <c r="E32" s="5" t="s">
        <v>5</v>
      </c>
    </row>
    <row r="33" spans="1:5" ht="137.25" customHeight="1" x14ac:dyDescent="0.2">
      <c r="A33" s="2" t="s">
        <v>68</v>
      </c>
      <c r="B33" s="3" t="e">
        <f ca="1">image("https://ws-tcg.com/wordpress/wp-content/uploads/today_card/20211217_af20.png")</f>
        <v>#NAME?</v>
      </c>
      <c r="C33" s="1" t="s">
        <v>69</v>
      </c>
      <c r="D33" s="6" t="e">
        <f ca="1">image("https://ws-tcg.com/wordpress/wp-content/uploads/today_card/20211217_af51.png")</f>
        <v>#NAME?</v>
      </c>
      <c r="E33" s="10" t="s">
        <v>2</v>
      </c>
    </row>
    <row r="34" spans="1:5" ht="137.25" customHeight="1" x14ac:dyDescent="0.2">
      <c r="A34" s="2" t="s">
        <v>70</v>
      </c>
      <c r="B34" s="3" t="e">
        <f ca="1">image("https://ws-tcg.com/wordpress/wp-content/uploads/today_card/20211216_qd09.png")</f>
        <v>#NAME?</v>
      </c>
      <c r="C34" s="1" t="s">
        <v>71</v>
      </c>
      <c r="D34" s="11" t="e">
        <f ca="1">image("https://ws-tcg.com/wordpress/wp-content/uploads/today_card/20211216_qd24.png")</f>
        <v>#NAME?</v>
      </c>
      <c r="E34" s="5" t="s">
        <v>2</v>
      </c>
    </row>
    <row r="35" spans="1:5" ht="137.25" customHeight="1" x14ac:dyDescent="0.2">
      <c r="A35" s="2" t="s">
        <v>72</v>
      </c>
      <c r="B35" s="3" t="e">
        <f ca="1">image("https://ws-tcg.com/wordpress/wp-content/uploads/today_card/20211217_af21.png")</f>
        <v>#NAME?</v>
      </c>
      <c r="C35" s="1" t="s">
        <v>73</v>
      </c>
      <c r="D35" s="6" t="e">
        <f ca="1">image("https://ws-tcg.com/wordpress/wp-content/uploads/today_card/20211217_af52.png")</f>
        <v>#NAME?</v>
      </c>
      <c r="E35" s="5" t="s">
        <v>2</v>
      </c>
    </row>
    <row r="36" spans="1:5" ht="137.25" customHeight="1" x14ac:dyDescent="0.2">
      <c r="A36" s="2" t="s">
        <v>74</v>
      </c>
      <c r="B36" s="3" t="e">
        <f ca="1">image("https://ws-tcg.com/wordpress/wp-content/uploads/today_card/20211217_af22.png")</f>
        <v>#NAME?</v>
      </c>
      <c r="C36" s="1" t="s">
        <v>75</v>
      </c>
      <c r="D36" s="6" t="e">
        <f ca="1">image("https://ws-tcg.com/wordpress/wp-content/uploads/today_card/20211217_af53.png")</f>
        <v>#NAME?</v>
      </c>
      <c r="E36" s="5" t="s">
        <v>2</v>
      </c>
    </row>
    <row r="37" spans="1:5" ht="137.25" customHeight="1" x14ac:dyDescent="0.2">
      <c r="A37" s="2" t="s">
        <v>76</v>
      </c>
      <c r="B37" s="3" t="e">
        <f ca="1">image("https://ws-tcg.com/wordpress/wp-content/uploads/today_card/20211206_qi01.png")</f>
        <v>#NAME?</v>
      </c>
      <c r="C37" s="1" t="s">
        <v>77</v>
      </c>
      <c r="D37" s="6" t="e">
        <f ca="1">image("https://ws-tcg.com/wordpress/wp-content/uploads/today_card/20211206_qi21.png")</f>
        <v>#NAME?</v>
      </c>
      <c r="E37" s="5" t="s">
        <v>2</v>
      </c>
    </row>
    <row r="38" spans="1:5" ht="137.25" customHeight="1" x14ac:dyDescent="0.2">
      <c r="A38" s="2" t="s">
        <v>78</v>
      </c>
      <c r="B38" s="3" t="e">
        <f ca="1">image("https://ws-tcg.com/wordpress/wp-content/uploads/today_card/20211221_uf08.png")</f>
        <v>#NAME?</v>
      </c>
      <c r="C38" s="1" t="s">
        <v>79</v>
      </c>
      <c r="D38" s="6" t="e">
        <f ca="1">image("https://ws-tcg.com/wordpress/wp-content/uploads/20211118_bp_mar_12.png")</f>
        <v>#NAME?</v>
      </c>
      <c r="E38" s="5" t="s">
        <v>2</v>
      </c>
    </row>
    <row r="39" spans="1:5" ht="137.25" customHeight="1" x14ac:dyDescent="0.2">
      <c r="A39" s="2" t="s">
        <v>80</v>
      </c>
      <c r="B39" s="7" t="e">
        <f ca="1">image("https://ws-tcg.com/wordpress/wp-content/uploads/today_card/20211209_ej02.png")</f>
        <v>#NAME?</v>
      </c>
      <c r="C39" s="1" t="s">
        <v>81</v>
      </c>
      <c r="D39" s="6" t="e">
        <f ca="1">image("https://i.imgur.com/GQmdgX7.png")</f>
        <v>#NAME?</v>
      </c>
      <c r="E39" s="5" t="s">
        <v>2</v>
      </c>
    </row>
    <row r="40" spans="1:5" ht="137.25" customHeight="1" x14ac:dyDescent="0.2">
      <c r="A40" s="2" t="s">
        <v>82</v>
      </c>
      <c r="B40" s="7" t="e">
        <f ca="1">image("https://ws-tcg.com/wordpress/wp-content/uploads/today_card/20211206_qi05.png")</f>
        <v>#NAME?</v>
      </c>
      <c r="C40" s="1" t="s">
        <v>83</v>
      </c>
      <c r="D40" s="6" t="e">
        <f ca="1">image("https://ws-tcg.com/wordpress/wp-content/uploads/today_card/20211206_qi24.png")</f>
        <v>#NAME?</v>
      </c>
      <c r="E40" s="5" t="s">
        <v>24</v>
      </c>
    </row>
    <row r="41" spans="1:5" ht="137.25" customHeight="1" x14ac:dyDescent="0.2">
      <c r="A41" s="2" t="s">
        <v>84</v>
      </c>
      <c r="B41" s="7" t="e">
        <f ca="1">image("https://ws-tcg.com/wordpress/wp-content/uploads/today_card/20211220_bt07.png")</f>
        <v>#NAME?</v>
      </c>
      <c r="C41" s="1" t="s">
        <v>85</v>
      </c>
      <c r="D41" s="6" t="e">
        <f ca="1">image("https://ws-tcg.com/wordpress/wp-content/uploads/today_card/20211220_bt23.png")</f>
        <v>#NAME?</v>
      </c>
      <c r="E41" s="5" t="s">
        <v>24</v>
      </c>
    </row>
    <row r="42" spans="1:5" ht="137.25" customHeight="1" x14ac:dyDescent="0.2">
      <c r="A42" s="2" t="s">
        <v>86</v>
      </c>
      <c r="B42" s="3" t="e">
        <f ca="1">image("https://ws-tcg.com/wordpress/wp-content/uploads/today_card/20211217_af23.png")</f>
        <v>#NAME?</v>
      </c>
      <c r="C42" s="1" t="s">
        <v>87</v>
      </c>
      <c r="D42" s="6" t="e">
        <f ca="1">image("https://ws-tcg.com/wordpress/wp-content/uploads/today_card/20211217_af54.png")</f>
        <v>#NAME?</v>
      </c>
      <c r="E42" s="5" t="s">
        <v>2</v>
      </c>
    </row>
    <row r="43" spans="1:5" ht="137.25" customHeight="1" x14ac:dyDescent="0.2">
      <c r="A43" s="2" t="s">
        <v>88</v>
      </c>
      <c r="B43" s="7" t="e">
        <f ca="1">image("https://ws-tcg.com/wordpress/wp-content/images/cardlist/m/mar_s89/mar_s89_043.png")</f>
        <v>#NAME?</v>
      </c>
      <c r="C43" s="1" t="s">
        <v>89</v>
      </c>
      <c r="D43" s="6" t="e">
        <f ca="1">image("https://ws-tcg.com/wordpress/wp-content/images/cardlist/m/mar_s89/mar_s89_043s.png")</f>
        <v>#NAME?</v>
      </c>
      <c r="E43" s="5" t="s">
        <v>24</v>
      </c>
    </row>
    <row r="44" spans="1:5" ht="137.25" customHeight="1" x14ac:dyDescent="0.2">
      <c r="A44" s="2" t="s">
        <v>90</v>
      </c>
      <c r="B44" s="7" t="e">
        <f ca="1">image("https://ws-tcg.com/wordpress/wp-content/uploads/today_card/20211220_bt08.png")</f>
        <v>#NAME?</v>
      </c>
      <c r="C44" s="1" t="s">
        <v>91</v>
      </c>
      <c r="D44" s="6" t="e">
        <f ca="1">image("https://ws-tcg.com/wordpress/wp-content/uploads/today_card/20211220_bt24.png")</f>
        <v>#NAME?</v>
      </c>
      <c r="E44" s="5" t="s">
        <v>24</v>
      </c>
    </row>
    <row r="45" spans="1:5" ht="137.25" customHeight="1" x14ac:dyDescent="0.2">
      <c r="A45" s="2" t="s">
        <v>92</v>
      </c>
      <c r="B45" s="7" t="e">
        <f ca="1">image("https://ws-tcg.com/wordpress/wp-content/uploads/today_card/20211206_qi04.png")</f>
        <v>#NAME?</v>
      </c>
      <c r="C45" s="1" t="s">
        <v>93</v>
      </c>
      <c r="D45" s="6"/>
      <c r="E45" s="5"/>
    </row>
    <row r="46" spans="1:5" ht="137.25" customHeight="1" x14ac:dyDescent="0.2">
      <c r="A46" s="2" t="s">
        <v>94</v>
      </c>
      <c r="B46" s="7" t="e">
        <f ca="1">image("https://ws-tcg.com/wordpress/wp-content/images/cardlist/m/mar_s89/mar_s89_046.png")</f>
        <v>#NAME?</v>
      </c>
      <c r="C46" s="9" t="s">
        <v>95</v>
      </c>
      <c r="D46" s="6" t="e">
        <f ca="1">image("https://ws-tcg.com/wordpress/wp-content/images/cardlist/m/mar_s89/mar_s89_046s.png")</f>
        <v>#NAME?</v>
      </c>
      <c r="E46" s="5" t="s">
        <v>24</v>
      </c>
    </row>
    <row r="47" spans="1:5" ht="137.25" customHeight="1" x14ac:dyDescent="0.2">
      <c r="A47" s="2" t="s">
        <v>96</v>
      </c>
      <c r="B47" s="3" t="e">
        <f ca="1">image("https://ws-tcg.com/wordpress/wp-content/images/cardlist/m/mar_s89/mar_s89_047.png")</f>
        <v>#NAME?</v>
      </c>
      <c r="C47" s="1" t="s">
        <v>97</v>
      </c>
      <c r="D47" s="6" t="e">
        <f ca="1">image("https://ws-tcg.com/wordpress/wp-content/images/cardlist/m/mar_s89/mar_s89_047s.png")</f>
        <v>#NAME?</v>
      </c>
      <c r="E47" s="5" t="s">
        <v>24</v>
      </c>
    </row>
    <row r="48" spans="1:5" ht="137.25" customHeight="1" x14ac:dyDescent="0.2">
      <c r="A48" s="2" t="s">
        <v>98</v>
      </c>
      <c r="B48" s="3" t="e">
        <f ca="1">image("https://ws-tcg.com/wordpress/wp-content/uploads/today_card/20211217_af24.png")</f>
        <v>#NAME?</v>
      </c>
      <c r="C48" s="1" t="s">
        <v>99</v>
      </c>
      <c r="D48" s="6" t="e">
        <f ca="1">image("https://ws-tcg.com/wordpress/wp-content/uploads/today_card/20211217_af55.png")</f>
        <v>#NAME?</v>
      </c>
      <c r="E48" s="5" t="s">
        <v>24</v>
      </c>
    </row>
    <row r="49" spans="1:5" ht="137.25" customHeight="1" x14ac:dyDescent="0.2">
      <c r="A49" s="2" t="s">
        <v>100</v>
      </c>
      <c r="B49" s="3" t="e">
        <f ca="1">image("https://ws-tcg.com/wordpress/wp-content/images/cardlist/m/mar_s89/mar_s89_049.png")</f>
        <v>#NAME?</v>
      </c>
      <c r="C49" s="1" t="s">
        <v>101</v>
      </c>
      <c r="D49" s="6" t="e">
        <f ca="1">image("https://ws-tcg.com/wordpress/wp-content/images/cardlist/m/mar_s89/mar_s89_049s.png")</f>
        <v>#NAME?</v>
      </c>
      <c r="E49" s="5" t="s">
        <v>24</v>
      </c>
    </row>
    <row r="50" spans="1:5" ht="137.25" customHeight="1" x14ac:dyDescent="0.2">
      <c r="A50" s="2" t="s">
        <v>102</v>
      </c>
      <c r="B50" s="7" t="e">
        <f ca="1">image("https://ws-tcg.com/wordpress/wp-content/images/cardlist/m/mar_s89/mar_s89_050.png")</f>
        <v>#NAME?</v>
      </c>
      <c r="C50" s="1" t="s">
        <v>103</v>
      </c>
      <c r="D50" s="6" t="e">
        <f ca="1">image("https://ws-tcg.com/wordpress/wp-content/images/cardlist/m/mar_s89/mar_s89_050s.png")</f>
        <v>#NAME?</v>
      </c>
      <c r="E50" s="5" t="s">
        <v>24</v>
      </c>
    </row>
    <row r="51" spans="1:5" ht="137.25" customHeight="1" x14ac:dyDescent="0.2">
      <c r="A51" s="2" t="s">
        <v>104</v>
      </c>
      <c r="B51" s="7" t="e">
        <f ca="1">image("https://ws-tcg.com/wordpress/wp-content/images/cardlist/m/mar_s89/mar_s89_051.png")</f>
        <v>#NAME?</v>
      </c>
      <c r="C51" s="1" t="s">
        <v>105</v>
      </c>
      <c r="D51" s="6"/>
      <c r="E51" s="5"/>
    </row>
    <row r="52" spans="1:5" ht="137.25" customHeight="1" x14ac:dyDescent="0.2">
      <c r="A52" s="2" t="s">
        <v>106</v>
      </c>
      <c r="B52" s="7" t="e">
        <f ca="1">image("https://ws-tcg.com/wordpress/wp-content/images/cardlist/m/mar_s89/mar_s89_052.png")</f>
        <v>#NAME?</v>
      </c>
      <c r="C52" s="1" t="s">
        <v>107</v>
      </c>
      <c r="D52" s="6" t="e">
        <f ca="1">image("https://ws-tcg.com/wordpress/wp-content/images/cardlist/m/mar_s89/mar_s89_052s.png")</f>
        <v>#NAME?</v>
      </c>
      <c r="E52" s="5" t="s">
        <v>24</v>
      </c>
    </row>
    <row r="53" spans="1:5" ht="137.25" customHeight="1" x14ac:dyDescent="0.2">
      <c r="A53" s="2" t="s">
        <v>108</v>
      </c>
      <c r="B53" s="7" t="e">
        <f ca="1">image("https://ws-tcg.com/wordpress/wp-content/images/cardlist/m/mar_s89/mar_s89_053.png")</f>
        <v>#NAME?</v>
      </c>
      <c r="C53" s="1" t="s">
        <v>109</v>
      </c>
      <c r="D53" s="6"/>
      <c r="E53" s="5"/>
    </row>
    <row r="54" spans="1:5" ht="137.25" customHeight="1" x14ac:dyDescent="0.2">
      <c r="A54" s="2" t="s">
        <v>110</v>
      </c>
      <c r="B54" s="7" t="e">
        <f ca="1">image("https://ws-tcg.com/wordpress/wp-content/images/cardlist/m/mar_s89/mar_s89_054.png")</f>
        <v>#NAME?</v>
      </c>
      <c r="C54" s="1" t="s">
        <v>111</v>
      </c>
      <c r="D54" s="6"/>
      <c r="E54" s="5"/>
    </row>
    <row r="55" spans="1:5" ht="137.25" customHeight="1" x14ac:dyDescent="0.2">
      <c r="A55" s="2" t="s">
        <v>112</v>
      </c>
      <c r="B55" s="7" t="e">
        <f ca="1">image("https://ws-tcg.com/wordpress/wp-content/images/cardlist/m/mar_s89/mar_s89_055.png")</f>
        <v>#NAME?</v>
      </c>
      <c r="C55" s="1" t="s">
        <v>113</v>
      </c>
      <c r="D55" s="6"/>
      <c r="E55" s="5"/>
    </row>
    <row r="56" spans="1:5" ht="137.25" customHeight="1" x14ac:dyDescent="0.2">
      <c r="A56" s="2" t="s">
        <v>114</v>
      </c>
      <c r="B56" s="7" t="e">
        <f ca="1">image("https://ws-tcg.com/wordpress/wp-content/uploads/today_card/20211216_qd08.png")</f>
        <v>#NAME?</v>
      </c>
      <c r="C56" s="1" t="s">
        <v>115</v>
      </c>
      <c r="D56" s="6"/>
      <c r="E56" s="5"/>
    </row>
    <row r="57" spans="1:5" ht="137.25" customHeight="1" x14ac:dyDescent="0.2">
      <c r="A57" s="2" t="s">
        <v>116</v>
      </c>
      <c r="B57" s="7" t="e">
        <f ca="1">image("https://ws-tcg.com/wordpress/wp-content/uploads/today_card/20211217_af25.png")</f>
        <v>#NAME?</v>
      </c>
      <c r="C57" s="1" t="s">
        <v>117</v>
      </c>
      <c r="D57" s="6"/>
      <c r="E57" s="5"/>
    </row>
    <row r="58" spans="1:5" ht="137.25" customHeight="1" x14ac:dyDescent="0.2">
      <c r="A58" s="2" t="s">
        <v>118</v>
      </c>
      <c r="B58" s="3" t="e">
        <f ca="1">image("https://ws-tcg.com/wordpress/wp-content/uploads/today_card/20211216_qd10.png")</f>
        <v>#NAME?</v>
      </c>
      <c r="C58" s="1" t="s">
        <v>119</v>
      </c>
      <c r="D58" s="6"/>
      <c r="E58" s="5"/>
    </row>
    <row r="59" spans="1:5" ht="137.25" customHeight="1" x14ac:dyDescent="0.2">
      <c r="A59" s="2" t="s">
        <v>120</v>
      </c>
      <c r="B59" s="3" t="e">
        <f ca="1">image("https://ws-tcg.com/wordpress/wp-content/uploads/today_card/20211217_af26.png")</f>
        <v>#NAME?</v>
      </c>
      <c r="C59" s="1" t="s">
        <v>121</v>
      </c>
      <c r="D59" s="6"/>
      <c r="E59" s="5"/>
    </row>
    <row r="60" spans="1:5" ht="137.25" customHeight="1" x14ac:dyDescent="0.2">
      <c r="A60" s="2" t="s">
        <v>122</v>
      </c>
      <c r="B60" s="7" t="e">
        <f ca="1">image("https://ws-tcg.com/wordpress/wp-content/images/cardlist/m/mar_s89/mar_s89_060.png")</f>
        <v>#NAME?</v>
      </c>
      <c r="C60" s="1" t="s">
        <v>123</v>
      </c>
      <c r="D60" s="6"/>
      <c r="E60" s="5"/>
    </row>
    <row r="61" spans="1:5" ht="137.25" customHeight="1" x14ac:dyDescent="0.2">
      <c r="A61" s="2" t="s">
        <v>124</v>
      </c>
      <c r="B61" s="7" t="e">
        <f ca="1">image("https://ws-tcg.com/wordpress/wp-content/images/cardlist/m/mar_s89/mar_s89_061.png")</f>
        <v>#NAME?</v>
      </c>
      <c r="C61" s="1" t="s">
        <v>125</v>
      </c>
      <c r="D61" s="6"/>
      <c r="E61" s="5"/>
    </row>
    <row r="62" spans="1:5" ht="137.25" customHeight="1" x14ac:dyDescent="0.2">
      <c r="A62" s="2" t="s">
        <v>126</v>
      </c>
      <c r="B62" s="7" t="e">
        <f ca="1">image("https://ws-tcg.com/wordpress/wp-content/uploads/today_card/20211221_uf09.png")</f>
        <v>#NAME?</v>
      </c>
      <c r="C62" s="1" t="s">
        <v>127</v>
      </c>
      <c r="D62" s="6"/>
      <c r="E62" s="5"/>
    </row>
    <row r="63" spans="1:5" ht="137.25" customHeight="1" x14ac:dyDescent="0.2">
      <c r="A63" s="2" t="s">
        <v>128</v>
      </c>
      <c r="B63" s="7" t="e">
        <f ca="1">image("https://ws-tcg.com/wordpress/wp-content/uploads/today_card/20211210_zj02.png")</f>
        <v>#NAME?</v>
      </c>
      <c r="C63" s="1" t="s">
        <v>129</v>
      </c>
      <c r="D63" s="6"/>
      <c r="E63" s="5"/>
    </row>
    <row r="64" spans="1:5" ht="137.25" customHeight="1" x14ac:dyDescent="0.2">
      <c r="A64" s="2" t="s">
        <v>130</v>
      </c>
      <c r="B64" s="3" t="e">
        <f ca="1">image("https://ws-tcg.com/wordpress/wp-content/images/cardlist/m/mar_s89/mar_s89_064.png")</f>
        <v>#NAME?</v>
      </c>
      <c r="C64" s="1" t="s">
        <v>131</v>
      </c>
      <c r="D64" s="6"/>
      <c r="E64" s="5"/>
    </row>
    <row r="65" spans="1:5" ht="137.25" customHeight="1" x14ac:dyDescent="0.2">
      <c r="A65" s="2" t="s">
        <v>132</v>
      </c>
      <c r="B65" s="7" t="e">
        <f ca="1">image("https://ws-tcg.com/wordpress/wp-content/images/cardlist/m/mar_s89/mar_s89_065.png")</f>
        <v>#NAME?</v>
      </c>
      <c r="C65" s="1" t="s">
        <v>133</v>
      </c>
      <c r="D65" s="6"/>
      <c r="E65" s="5"/>
    </row>
    <row r="66" spans="1:5" ht="137.25" customHeight="1" x14ac:dyDescent="0.2">
      <c r="A66" s="2" t="s">
        <v>134</v>
      </c>
      <c r="B66" s="7" t="e">
        <f ca="1">image("https://ws-tcg.com/wordpress/wp-content/uploads/today_card/20211217_af27.png")</f>
        <v>#NAME?</v>
      </c>
      <c r="C66" s="1" t="s">
        <v>135</v>
      </c>
      <c r="D66" s="6"/>
      <c r="E66" s="5"/>
    </row>
    <row r="67" spans="1:5" ht="137.25" customHeight="1" x14ac:dyDescent="0.2">
      <c r="A67" s="2" t="s">
        <v>136</v>
      </c>
      <c r="B67" s="7" t="e">
        <f ca="1">image("https://ws-tcg.com/wordpress/wp-content/uploads/today_card/20211221_uf10.png")</f>
        <v>#NAME?</v>
      </c>
      <c r="C67" s="1" t="s">
        <v>137</v>
      </c>
      <c r="D67" s="6"/>
      <c r="E67" s="5"/>
    </row>
    <row r="68" spans="1:5" ht="137.25" customHeight="1" x14ac:dyDescent="0.2">
      <c r="A68" s="2" t="s">
        <v>138</v>
      </c>
      <c r="B68" s="3" t="e">
        <f ca="1">image("https://i.imgur.com/DGqDh3G.png?1")</f>
        <v>#NAME?</v>
      </c>
      <c r="C68" s="9" t="s">
        <v>139</v>
      </c>
      <c r="D68" s="6" t="e">
        <f ca="1">image("https://i.imgur.com/RTJKHwv.png?1")</f>
        <v>#NAME?</v>
      </c>
      <c r="E68" s="5" t="s">
        <v>55</v>
      </c>
    </row>
    <row r="69" spans="1:5" ht="137.25" customHeight="1" x14ac:dyDescent="0.2">
      <c r="A69" s="2" t="s">
        <v>140</v>
      </c>
      <c r="B69" s="3" t="e">
        <f ca="1">image("https://i.imgur.com/f6F4THG.png?1")</f>
        <v>#NAME?</v>
      </c>
      <c r="C69" s="9" t="s">
        <v>141</v>
      </c>
      <c r="D69" s="6" t="e">
        <f ca="1">image("https://i.imgur.com/hGFx5NG.png?1")</f>
        <v>#NAME?</v>
      </c>
      <c r="E69" s="5" t="s">
        <v>55</v>
      </c>
    </row>
    <row r="70" spans="1:5" ht="137.25" customHeight="1" x14ac:dyDescent="0.2">
      <c r="A70" s="2" t="s">
        <v>142</v>
      </c>
      <c r="B70" s="3" t="e">
        <f ca="1">image("https://i.imgur.com/Wx6h0wR.png?1")</f>
        <v>#NAME?</v>
      </c>
      <c r="C70" s="1" t="s">
        <v>143</v>
      </c>
      <c r="D70" s="6" t="e">
        <f ca="1">image("https://i.imgur.com/cVzXIF0.png?1")</f>
        <v>#NAME?</v>
      </c>
      <c r="E70" s="5" t="s">
        <v>55</v>
      </c>
    </row>
    <row r="71" spans="1:5" ht="137.25" customHeight="1" x14ac:dyDescent="0.2">
      <c r="A71" s="2" t="s">
        <v>144</v>
      </c>
      <c r="B71" s="7" t="e">
        <f ca="1">image("https://i.imgur.com/6zFSdpv.png?1")</f>
        <v>#NAME?</v>
      </c>
      <c r="C71" s="9" t="s">
        <v>145</v>
      </c>
      <c r="D71" s="6"/>
      <c r="E71" s="5"/>
    </row>
    <row r="72" spans="1:5" ht="137.25" customHeight="1" x14ac:dyDescent="0.2">
      <c r="A72" s="2" t="s">
        <v>146</v>
      </c>
      <c r="B72" s="3" t="e">
        <f ca="1">image("https://i.imgur.com/cx9uoPG.png?1")</f>
        <v>#NAME?</v>
      </c>
      <c r="C72" s="9" t="s">
        <v>147</v>
      </c>
      <c r="D72" s="6"/>
      <c r="E72" s="5"/>
    </row>
    <row r="73" spans="1:5" ht="137.25" customHeight="1" x14ac:dyDescent="0.2">
      <c r="A73" s="2" t="s">
        <v>148</v>
      </c>
      <c r="B73" s="3" t="e">
        <f ca="1">image("https://ws-tcg.com/wordpress/wp-content/uploads/today_card/20211207_zc01.png")</f>
        <v>#NAME?</v>
      </c>
      <c r="C73" s="1" t="s">
        <v>149</v>
      </c>
      <c r="D73" s="6" t="e">
        <f ca="1">image("https://ws-tcg.com/wordpress/wp-content/uploads/20211118_bp_mar_03.png")</f>
        <v>#NAME?</v>
      </c>
      <c r="E73" s="5" t="s">
        <v>5</v>
      </c>
    </row>
    <row r="74" spans="1:5" ht="137.25" customHeight="1" x14ac:dyDescent="0.2">
      <c r="A74" s="2" t="s">
        <v>150</v>
      </c>
      <c r="B74" s="3" t="e">
        <f ca="1">image("https://ws-tcg.com/wordpress/wp-content/uploads/today_card/20211203_ma01.png")</f>
        <v>#NAME?</v>
      </c>
      <c r="C74" s="9" t="s">
        <v>151</v>
      </c>
      <c r="D74" s="6" t="e">
        <f ca="1">image("https://ws-tcg.com/wordpress/wp-content/uploads/20211118_bp_mar_05.png")</f>
        <v>#NAME?</v>
      </c>
      <c r="E74" s="5" t="s">
        <v>5</v>
      </c>
    </row>
    <row r="75" spans="1:5" ht="137.25" customHeight="1" x14ac:dyDescent="0.2">
      <c r="A75" s="2" t="s">
        <v>152</v>
      </c>
      <c r="B75" s="3" t="e">
        <f ca="1">image("https://ws-tcg.com/wordpress/wp-content/uploads/today_card/20211217_af30.png")</f>
        <v>#NAME?</v>
      </c>
      <c r="C75" s="1" t="s">
        <v>153</v>
      </c>
      <c r="D75" s="3" t="e">
        <f ca="1">image("https://ws-tcg.com/wordpress/wp-content/uploads/today_card/20211217_af57.png")</f>
        <v>#NAME?</v>
      </c>
      <c r="E75" s="5" t="s">
        <v>2</v>
      </c>
    </row>
    <row r="76" spans="1:5" ht="137.25" customHeight="1" x14ac:dyDescent="0.2">
      <c r="A76" s="2" t="s">
        <v>154</v>
      </c>
      <c r="B76" s="3" t="e">
        <f ca="1">image("https://ws-tcg.com/wordpress/wp-content/uploads/today_card/20211203_ma02.png")</f>
        <v>#NAME?</v>
      </c>
      <c r="C76" s="1" t="s">
        <v>155</v>
      </c>
      <c r="D76" s="6" t="e">
        <f ca="1">image("https://ws-tcg.com/wordpress/wp-content/uploads/today_card/20211203_ma22.png")</f>
        <v>#NAME?</v>
      </c>
      <c r="E76" s="5" t="s">
        <v>2</v>
      </c>
    </row>
    <row r="77" spans="1:5" ht="137.25" customHeight="1" x14ac:dyDescent="0.2">
      <c r="A77" s="2" t="s">
        <v>156</v>
      </c>
      <c r="B77" s="3" t="e">
        <f ca="1">image("https://ws-tcg.com/wordpress/wp-content/uploads/today_card/20211209_ej01.png")</f>
        <v>#NAME?</v>
      </c>
      <c r="C77" s="1" t="s">
        <v>157</v>
      </c>
      <c r="D77" s="6" t="e">
        <f ca="1">image("https://ws-tcg.com/wordpress/wp-content/uploads/20211118_bp_mar_13.png")</f>
        <v>#NAME?</v>
      </c>
      <c r="E77" s="5" t="s">
        <v>2</v>
      </c>
    </row>
    <row r="78" spans="1:5" ht="137.25" customHeight="1" x14ac:dyDescent="0.2">
      <c r="A78" s="2" t="s">
        <v>158</v>
      </c>
      <c r="B78" s="3" t="e">
        <f ca="1">image("https://ws-tcg.com/wordpress/wp-content/uploads/today_card/20211208_ew02.png")</f>
        <v>#NAME?</v>
      </c>
      <c r="C78" s="1" t="s">
        <v>159</v>
      </c>
      <c r="D78" s="6" t="e">
        <f ca="1">image("https://ws-tcg.com/wordpress/wp-content/uploads/20211118_bp_mar_14.png")</f>
        <v>#NAME?</v>
      </c>
      <c r="E78" s="5" t="s">
        <v>2</v>
      </c>
    </row>
    <row r="79" spans="1:5" ht="137.25" customHeight="1" x14ac:dyDescent="0.2">
      <c r="A79" s="2" t="s">
        <v>160</v>
      </c>
      <c r="B79" s="7" t="e">
        <f ca="1">image("https://ws-tcg.com/wordpress/wp-content/uploads/today_card/20211208_ew01.png")</f>
        <v>#NAME?</v>
      </c>
      <c r="C79" s="1" t="s">
        <v>161</v>
      </c>
      <c r="D79" s="6" t="e">
        <f ca="1">image("https://ws-tcg.com/wordpress/wp-content/uploads/today_card/20211208_ew21.png")</f>
        <v>#NAME?</v>
      </c>
      <c r="E79" s="5" t="s">
        <v>2</v>
      </c>
    </row>
    <row r="80" spans="1:5" ht="137.25" customHeight="1" x14ac:dyDescent="0.2">
      <c r="A80" s="2" t="s">
        <v>162</v>
      </c>
      <c r="B80" s="7" t="e">
        <f ca="1">image("https://ws-tcg.com/wordpress/wp-content/uploads/today_card/20211203_ma03.png")</f>
        <v>#NAME?</v>
      </c>
      <c r="C80" s="1" t="s">
        <v>163</v>
      </c>
      <c r="D80" s="6" t="e">
        <f ca="1">image("https://ws-tcg.com/wordpress/wp-content/uploads/today_card/20211203_ma23.png")</f>
        <v>#NAME?</v>
      </c>
      <c r="E80" s="5" t="s">
        <v>2</v>
      </c>
    </row>
    <row r="81" spans="1:5" ht="137.25" customHeight="1" x14ac:dyDescent="0.2">
      <c r="A81" s="2" t="s">
        <v>164</v>
      </c>
      <c r="B81" s="7" t="e">
        <f ca="1">image("https://ws-tcg.com/wordpress/wp-content/uploads/today_card/20211217_af31.png")</f>
        <v>#NAME?</v>
      </c>
      <c r="C81" s="1" t="s">
        <v>165</v>
      </c>
      <c r="D81" s="6" t="e">
        <f ca="1">image("https://ws-tcg.com/wordpress/wp-content/uploads/today_card/20211217_af58.png")</f>
        <v>#NAME?</v>
      </c>
      <c r="E81" s="5" t="s">
        <v>2</v>
      </c>
    </row>
    <row r="82" spans="1:5" ht="137.25" customHeight="1" x14ac:dyDescent="0.2">
      <c r="A82" s="2" t="s">
        <v>166</v>
      </c>
      <c r="B82" s="3" t="e">
        <f ca="1">image("https://ws-tcg.com/wordpress/wp-content/uploads/today_card/20211207_zc02.png")</f>
        <v>#NAME?</v>
      </c>
      <c r="C82" s="1" t="s">
        <v>167</v>
      </c>
      <c r="D82" s="6"/>
      <c r="E82" s="5"/>
    </row>
    <row r="83" spans="1:5" ht="137.25" customHeight="1" x14ac:dyDescent="0.2">
      <c r="A83" s="2" t="s">
        <v>168</v>
      </c>
      <c r="B83" s="7" t="e">
        <f ca="1">image("https://ws-tcg.com/wordpress/wp-content/images/cardlist/m/mar_s89/mar_s89_083.png")</f>
        <v>#NAME?</v>
      </c>
      <c r="C83" s="1" t="s">
        <v>169</v>
      </c>
      <c r="D83" s="6" t="e">
        <f ca="1">image("https://ws-tcg.com/wordpress/wp-content/images/cardlist/m/mar_s89/mar_s89_083s.png")</f>
        <v>#NAME?</v>
      </c>
      <c r="E83" s="5" t="s">
        <v>24</v>
      </c>
    </row>
    <row r="84" spans="1:5" ht="137.25" customHeight="1" x14ac:dyDescent="0.2">
      <c r="A84" s="2" t="s">
        <v>170</v>
      </c>
      <c r="B84" s="7" t="e">
        <f ca="1">image("https://ws-tcg.com/wordpress/wp-content/images/cardlist/m/mar_s89/mar_s89_084.png")</f>
        <v>#NAME?</v>
      </c>
      <c r="C84" s="1" t="s">
        <v>171</v>
      </c>
      <c r="D84" s="6" t="e">
        <f ca="1">image("https://ws-tcg.com/wordpress/wp-content/images/cardlist/m/mar_s89/mar_s89_084s.png")</f>
        <v>#NAME?</v>
      </c>
      <c r="E84" s="5" t="s">
        <v>24</v>
      </c>
    </row>
    <row r="85" spans="1:5" ht="137.25" customHeight="1" x14ac:dyDescent="0.2">
      <c r="A85" s="2" t="s">
        <v>172</v>
      </c>
      <c r="B85" s="7" t="e">
        <f ca="1">image("https://ws-tcg.com/wordpress/wp-content/images/cardlist/m/mar_s89/mar_s89_085.png")</f>
        <v>#NAME?</v>
      </c>
      <c r="C85" s="1" t="s">
        <v>173</v>
      </c>
      <c r="D85" s="6" t="e">
        <f ca="1">image("https://ws-tcg.com/wordpress/wp-content/images/cardlist/m/mar_s89/mar_s89_085s.png")</f>
        <v>#NAME?</v>
      </c>
      <c r="E85" s="5" t="s">
        <v>24</v>
      </c>
    </row>
    <row r="86" spans="1:5" ht="137.25" customHeight="1" x14ac:dyDescent="0.2">
      <c r="A86" s="2" t="s">
        <v>174</v>
      </c>
      <c r="B86" s="12" t="e">
        <f ca="1">image("https://ws-tcg.com/wordpress/wp-content/images/cardlist/m/mar_s89/mar_s89_086.png")</f>
        <v>#NAME?</v>
      </c>
      <c r="C86" s="1" t="s">
        <v>175</v>
      </c>
      <c r="D86" s="6" t="e">
        <f ca="1">image("https://ws-tcg.com/wordpress/wp-content/images/cardlist/m/mar_s89/mar_s89_086s.png")</f>
        <v>#NAME?</v>
      </c>
      <c r="E86" s="5" t="s">
        <v>24</v>
      </c>
    </row>
    <row r="87" spans="1:5" ht="137.25" customHeight="1" x14ac:dyDescent="0.2">
      <c r="A87" s="2" t="s">
        <v>176</v>
      </c>
      <c r="B87" s="3" t="e">
        <f ca="1">image("https://ws-tcg.com/wordpress/wp-content/uploads/today_card/20211220_bt09.png")</f>
        <v>#NAME?</v>
      </c>
      <c r="C87" s="1" t="s">
        <v>177</v>
      </c>
      <c r="D87" s="6" t="e">
        <f ca="1">image("https://ws-tcg.com/wordpress/wp-content/uploads/today_card/20211220_bt25.png")</f>
        <v>#NAME?</v>
      </c>
      <c r="E87" s="5" t="s">
        <v>24</v>
      </c>
    </row>
    <row r="88" spans="1:5" ht="137.25" customHeight="1" x14ac:dyDescent="0.2">
      <c r="A88" s="2" t="s">
        <v>178</v>
      </c>
      <c r="B88" s="7" t="e">
        <f ca="1">image("https://ws-tcg.com/wordpress/wp-content/images/cardlist/m/mar_s89/mar_s89_088.png")</f>
        <v>#NAME?</v>
      </c>
      <c r="C88" s="1" t="s">
        <v>179</v>
      </c>
      <c r="D88" s="6" t="e">
        <f ca="1">image("https://ws-tcg.com/wordpress/wp-content/images/cardlist/m/mar_s89/mar_s89_088s.png")</f>
        <v>#NAME?</v>
      </c>
      <c r="E88" s="5" t="s">
        <v>24</v>
      </c>
    </row>
    <row r="89" spans="1:5" ht="137.25" customHeight="1" x14ac:dyDescent="0.2">
      <c r="A89" s="2" t="s">
        <v>180</v>
      </c>
      <c r="B89" s="7" t="e">
        <f ca="1">image("https://ws-tcg.com/wordpress/wp-content/images/cardlist/m/mar_s89/mar_s89_089.png")</f>
        <v>#NAME?</v>
      </c>
      <c r="C89" s="1" t="s">
        <v>181</v>
      </c>
      <c r="D89" s="6" t="e">
        <f ca="1">image("https://ws-tcg.com/wordpress/wp-content/images/cardlist/m/mar_s89/mar_s89_089s.png")</f>
        <v>#NAME?</v>
      </c>
      <c r="E89" s="5" t="s">
        <v>24</v>
      </c>
    </row>
    <row r="90" spans="1:5" ht="137.25" customHeight="1" x14ac:dyDescent="0.2">
      <c r="A90" s="2" t="s">
        <v>182</v>
      </c>
      <c r="B90" s="7" t="e">
        <f ca="1">image("https://ws-tcg.com/wordpress/wp-content/images/cardlist/m/mar_s89/mar_s89_090.png")</f>
        <v>#NAME?</v>
      </c>
      <c r="C90" s="1" t="s">
        <v>183</v>
      </c>
      <c r="D90" s="6" t="e">
        <f ca="1">image("https://ws-tcg.com/wordpress/wp-content/images/cardlist/m/mar_s89/mar_s89_090s.png")</f>
        <v>#NAME?</v>
      </c>
      <c r="E90" s="5" t="s">
        <v>24</v>
      </c>
    </row>
    <row r="91" spans="1:5" ht="137.25" customHeight="1" x14ac:dyDescent="0.2">
      <c r="A91" s="2" t="s">
        <v>184</v>
      </c>
      <c r="B91" s="7" t="e">
        <f ca="1">image("https://ws-tcg.com/wordpress/wp-content/uploads/today_card/20211222_ru10.png")</f>
        <v>#NAME?</v>
      </c>
      <c r="C91" s="1" t="s">
        <v>185</v>
      </c>
      <c r="D91" s="6"/>
      <c r="E91" s="5"/>
    </row>
    <row r="92" spans="1:5" ht="137.25" customHeight="1" x14ac:dyDescent="0.2">
      <c r="A92" s="2" t="s">
        <v>186</v>
      </c>
      <c r="B92" s="7" t="e">
        <f ca="1">image("https://ws-tcg.com/wordpress/wp-content/images/cardlist/m/mar_s89/mar_s89_092.png")</f>
        <v>#NAME?</v>
      </c>
      <c r="C92" s="1" t="s">
        <v>187</v>
      </c>
      <c r="D92" s="6"/>
      <c r="E92" s="5"/>
    </row>
    <row r="93" spans="1:5" ht="137.25" customHeight="1" x14ac:dyDescent="0.2">
      <c r="A93" s="2" t="s">
        <v>188</v>
      </c>
      <c r="B93" s="7" t="e">
        <f ca="1">image("https://ws-tcg.com/wordpress/wp-content/images/cardlist/m/mar_s89/mar_s89_093.png")</f>
        <v>#NAME?</v>
      </c>
      <c r="C93" s="1" t="s">
        <v>189</v>
      </c>
      <c r="D93" s="6"/>
      <c r="E93" s="5"/>
    </row>
    <row r="94" spans="1:5" ht="137.25" customHeight="1" x14ac:dyDescent="0.2">
      <c r="A94" s="2" t="s">
        <v>190</v>
      </c>
      <c r="B94" s="7" t="e">
        <f ca="1">image("https://ws-tcg.com/wordpress/wp-content/images/cardlist/m/mar_s89/mar_s89_094.png")</f>
        <v>#NAME?</v>
      </c>
      <c r="C94" s="9" t="s">
        <v>191</v>
      </c>
      <c r="D94" s="6"/>
      <c r="E94" s="5"/>
    </row>
    <row r="95" spans="1:5" ht="137.25" customHeight="1" x14ac:dyDescent="0.2">
      <c r="A95" s="2" t="s">
        <v>192</v>
      </c>
      <c r="B95" s="7" t="e">
        <f ca="1">image("https://ws-tcg.com/wordpress/wp-content/uploads/today_card/20211220_bt10.png")</f>
        <v>#NAME?</v>
      </c>
      <c r="C95" s="1" t="s">
        <v>193</v>
      </c>
      <c r="D95" s="6"/>
      <c r="E95" s="5"/>
    </row>
    <row r="96" spans="1:5" ht="137.25" customHeight="1" x14ac:dyDescent="0.2">
      <c r="A96" s="2" t="s">
        <v>194</v>
      </c>
      <c r="B96" s="7" t="e">
        <f ca="1">image("https://ws-tcg.com/wordpress/wp-content/images/cardlist/m/mar_s89/mar_s89_096.png")</f>
        <v>#NAME?</v>
      </c>
      <c r="C96" s="1" t="s">
        <v>195</v>
      </c>
      <c r="D96" s="6"/>
      <c r="E96" s="5"/>
    </row>
    <row r="97" spans="1:5" ht="137.25" customHeight="1" x14ac:dyDescent="0.2">
      <c r="A97" s="2" t="s">
        <v>196</v>
      </c>
      <c r="B97" s="3" t="e">
        <f ca="1">image("https://ws-tcg.com/wordpress/wp-content/uploads/today_card/20211221_uf11.png")</f>
        <v>#NAME?</v>
      </c>
      <c r="C97" s="1" t="s">
        <v>197</v>
      </c>
      <c r="D97" s="6"/>
      <c r="E97" s="5"/>
    </row>
    <row r="98" spans="1:5" ht="137.25" customHeight="1" x14ac:dyDescent="0.2">
      <c r="A98" s="2" t="s">
        <v>198</v>
      </c>
      <c r="B98" s="3" t="e">
        <f ca="1">image("https://i.imgur.com/P1RsaTu.png?1")</f>
        <v>#NAME?</v>
      </c>
      <c r="C98" s="9" t="s">
        <v>199</v>
      </c>
      <c r="D98" s="6" t="e">
        <f ca="1">image("https://i.imgur.com/7tpYTzg.png?1")</f>
        <v>#NAME?</v>
      </c>
      <c r="E98" s="5" t="s">
        <v>55</v>
      </c>
    </row>
    <row r="99" spans="1:5" ht="137.25" customHeight="1" x14ac:dyDescent="0.2">
      <c r="A99" s="2" t="s">
        <v>200</v>
      </c>
      <c r="B99" s="3" t="e">
        <f ca="1">image("https://i.imgur.com/GXwQBO0.png?1")</f>
        <v>#NAME?</v>
      </c>
      <c r="C99" s="9" t="s">
        <v>199</v>
      </c>
      <c r="D99" s="6" t="e">
        <f ca="1">image("https://i.imgur.com/JTrLT1m.png?1")</f>
        <v>#NAME?</v>
      </c>
      <c r="E99" s="5" t="s">
        <v>55</v>
      </c>
    </row>
    <row r="100" spans="1:5" ht="137.25" customHeight="1" x14ac:dyDescent="0.2">
      <c r="A100" s="2" t="s">
        <v>201</v>
      </c>
      <c r="B100" s="3" t="e">
        <f ca="1">image("https://i.imgur.com/RTzSICp.png?1")</f>
        <v>#NAME?</v>
      </c>
      <c r="C100" s="9" t="s">
        <v>202</v>
      </c>
      <c r="D100" s="6"/>
      <c r="E100" s="5"/>
    </row>
    <row r="101" spans="1:5" ht="137.25" customHeight="1" x14ac:dyDescent="0.2">
      <c r="A101" s="2" t="s">
        <v>203</v>
      </c>
      <c r="B101" s="3" t="e">
        <f ca="1">image("https://ws-tcg.com/wordpress/wp-content/images/cardlist/m/mar_s89/mar_s89_101.png")</f>
        <v>#NAME?</v>
      </c>
      <c r="C101" s="9" t="s">
        <v>204</v>
      </c>
      <c r="D101" s="6"/>
      <c r="E101" s="5"/>
    </row>
    <row r="102" spans="1:5" ht="137.25" customHeight="1" x14ac:dyDescent="0.2">
      <c r="A102" s="2" t="s">
        <v>205</v>
      </c>
      <c r="B102" s="3" t="e">
        <f ca="1">image("https://ws-tcg.com/wordpress/wp-content/images/cardlist/m/mar_s89/mar_s89_102.png")</f>
        <v>#NAME?</v>
      </c>
      <c r="C102" s="9" t="s">
        <v>206</v>
      </c>
      <c r="D102" s="6"/>
      <c r="E102" s="5"/>
    </row>
    <row r="103" spans="1:5" ht="137.25" customHeight="1" x14ac:dyDescent="0.2">
      <c r="A103" s="2" t="s">
        <v>207</v>
      </c>
      <c r="B103" s="3" t="e">
        <f ca="1">image("https://ws-tcg.com/wordpress/wp-content/images/cardlist/m/mar_s89/mar_s89_103.png")</f>
        <v>#NAME?</v>
      </c>
      <c r="C103" s="9" t="s">
        <v>208</v>
      </c>
      <c r="D103" s="6"/>
      <c r="E103" s="5"/>
    </row>
    <row r="104" spans="1:5" ht="137.25" customHeight="1" x14ac:dyDescent="0.2">
      <c r="A104" s="2" t="s">
        <v>209</v>
      </c>
      <c r="B104" s="3" t="e">
        <f ca="1">image("https://ws-tcg.com/wordpress/wp-content/images/cardlist/m/mar_s89/mar_s89_104.png")</f>
        <v>#NAME?</v>
      </c>
      <c r="C104" s="9" t="s">
        <v>210</v>
      </c>
      <c r="D104" s="6"/>
      <c r="E104" s="5"/>
    </row>
    <row r="105" spans="1:5" ht="137.25" customHeight="1" x14ac:dyDescent="0.2">
      <c r="A105" s="13"/>
      <c r="B105" s="3"/>
      <c r="C105" s="9"/>
      <c r="D105" s="6"/>
      <c r="E105"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21"/>
  <sheetViews>
    <sheetView topLeftCell="A22" workbookViewId="0">
      <selection sqref="A1:XFD1"/>
    </sheetView>
  </sheetViews>
  <sheetFormatPr defaultColWidth="12.5703125" defaultRowHeight="15.75" customHeight="1" x14ac:dyDescent="0.2"/>
  <cols>
    <col min="1" max="1" width="10.5703125" customWidth="1"/>
    <col min="2" max="2" width="16.42578125" customWidth="1"/>
    <col min="3" max="3" width="50.85546875" customWidth="1"/>
    <col min="4" max="5" width="16.42578125" customWidth="1"/>
    <col min="6" max="6" width="8.140625" customWidth="1"/>
  </cols>
  <sheetData>
    <row r="1" spans="1:6" ht="137.25" customHeight="1" x14ac:dyDescent="0.2">
      <c r="A1" s="2" t="s">
        <v>211</v>
      </c>
      <c r="B1" s="7" t="e">
        <f ca="1">image("https://ws-tcg.com/wordpress/wp-content/images/cardlist/m/mar_s89/mar_s89_t01.png")</f>
        <v>#NAME?</v>
      </c>
      <c r="C1" s="1" t="s">
        <v>212</v>
      </c>
      <c r="D1" s="14"/>
      <c r="E1" s="14"/>
      <c r="F1" s="15"/>
    </row>
    <row r="2" spans="1:6" ht="137.25" customHeight="1" x14ac:dyDescent="0.2">
      <c r="A2" s="2" t="s">
        <v>213</v>
      </c>
      <c r="B2" s="3" t="e">
        <f ca="1">image("https://ws-tcg.com/wordpress/wp-content/images/cardlist/m/mar_s89/mar_s89_t02.png")</f>
        <v>#NAME?</v>
      </c>
      <c r="C2" s="1" t="s">
        <v>214</v>
      </c>
      <c r="D2" s="5"/>
      <c r="E2" s="5"/>
      <c r="F2" s="15"/>
    </row>
    <row r="3" spans="1:6" ht="137.25" customHeight="1" x14ac:dyDescent="0.2">
      <c r="A3" s="2" t="s">
        <v>215</v>
      </c>
      <c r="B3" s="3" t="e">
        <f ca="1">image("https://ws-tcg.com/wordpress/wp-content/uploads/today_card/20211203_ma07.png")</f>
        <v>#NAME?</v>
      </c>
      <c r="C3" s="1" t="s">
        <v>216</v>
      </c>
      <c r="D3" s="14" t="e">
        <f ca="1">image("https://ws-tcg.com/wordpress/wp-content/uploads/20211118_td_mar_3.png")</f>
        <v>#NAME?</v>
      </c>
      <c r="E3" s="15" t="s">
        <v>217</v>
      </c>
      <c r="F3" s="15"/>
    </row>
    <row r="4" spans="1:6" ht="137.25" customHeight="1" x14ac:dyDescent="0.2">
      <c r="A4" s="2" t="s">
        <v>218</v>
      </c>
      <c r="B4" s="7" t="e">
        <f ca="1">image("https://ws-tcg.com/wordpress/wp-content/uploads/today_card/20211207_zc04.png")</f>
        <v>#NAME?</v>
      </c>
      <c r="C4" s="1" t="s">
        <v>219</v>
      </c>
      <c r="D4" s="14"/>
      <c r="E4" s="15"/>
      <c r="F4" s="15"/>
    </row>
    <row r="5" spans="1:6" ht="137.25" customHeight="1" x14ac:dyDescent="0.2">
      <c r="A5" s="2" t="s">
        <v>220</v>
      </c>
      <c r="B5" s="7" t="e">
        <f ca="1">image("https://ws-tcg.com/wordpress/wp-content/uploads/today_card/20211207_zc05.png")</f>
        <v>#NAME?</v>
      </c>
      <c r="C5" s="9" t="s">
        <v>221</v>
      </c>
      <c r="D5" s="14"/>
      <c r="E5" s="15"/>
      <c r="F5" s="15"/>
    </row>
    <row r="6" spans="1:6" ht="137.25" customHeight="1" x14ac:dyDescent="0.2">
      <c r="A6" s="2" t="s">
        <v>222</v>
      </c>
      <c r="B6" s="3" t="e">
        <f ca="1">image("https://ws-tcg.com/wordpress/wp-content/uploads/today_card/20211203_ma09.png")</f>
        <v>#NAME?</v>
      </c>
      <c r="C6" s="1" t="s">
        <v>223</v>
      </c>
      <c r="D6" s="14" t="e">
        <f ca="1">image("https://ws-tcg.com/wordpress/wp-content/uploads/20211118_td_mar_4.png")</f>
        <v>#NAME?</v>
      </c>
      <c r="E6" s="15" t="s">
        <v>55</v>
      </c>
      <c r="F6" s="15"/>
    </row>
    <row r="7" spans="1:6" ht="137.25" customHeight="1" x14ac:dyDescent="0.2">
      <c r="A7" s="2" t="s">
        <v>224</v>
      </c>
      <c r="B7" s="7" t="e">
        <f ca="1">image("https://i.imgur.com/DuX7KhP.png?1")</f>
        <v>#NAME?</v>
      </c>
      <c r="C7" s="9" t="s">
        <v>225</v>
      </c>
      <c r="D7" s="14"/>
      <c r="E7" s="15"/>
      <c r="F7" s="15"/>
    </row>
    <row r="8" spans="1:6" ht="137.25" customHeight="1" x14ac:dyDescent="0.2">
      <c r="A8" s="2" t="s">
        <v>226</v>
      </c>
      <c r="B8" s="12" t="e">
        <f ca="1">image("https://ws-tcg.com/wordpress/wp-content/images/cardlist/m/mar_s89/mar_s89_t08.png")</f>
        <v>#NAME?</v>
      </c>
      <c r="C8" s="9" t="s">
        <v>227</v>
      </c>
      <c r="D8" s="16"/>
      <c r="E8" s="15"/>
      <c r="F8" s="15"/>
    </row>
    <row r="9" spans="1:6" ht="137.25" customHeight="1" x14ac:dyDescent="0.2">
      <c r="A9" s="2" t="s">
        <v>228</v>
      </c>
      <c r="B9" s="7" t="e">
        <f ca="1">image("https://ws-tcg.com/wordpress/wp-content/uploads/today_card/20211206_qi07.png")</f>
        <v>#NAME?</v>
      </c>
      <c r="C9" s="9" t="s">
        <v>229</v>
      </c>
      <c r="D9" s="14"/>
      <c r="E9" s="15"/>
      <c r="F9" s="15"/>
    </row>
    <row r="10" spans="1:6" ht="137.25" customHeight="1" x14ac:dyDescent="0.2">
      <c r="A10" s="2" t="s">
        <v>230</v>
      </c>
      <c r="B10" s="3" t="e">
        <f ca="1">image("https://ws-tcg.com/wordpress/wp-content/uploads/today_card/20211203_ma10.png")</f>
        <v>#NAME?</v>
      </c>
      <c r="C10" s="9" t="s">
        <v>231</v>
      </c>
      <c r="D10" s="14" t="e">
        <f ca="1">image("https://ws-tcg.com/wordpress/wp-content/uploads/20211118_td_mar_5.png")</f>
        <v>#NAME?</v>
      </c>
      <c r="E10" s="15" t="s">
        <v>55</v>
      </c>
      <c r="F10" s="15"/>
    </row>
    <row r="11" spans="1:6" ht="137.25" customHeight="1" x14ac:dyDescent="0.2">
      <c r="A11" s="2" t="s">
        <v>232</v>
      </c>
      <c r="B11" s="7" t="e">
        <f ca="1">image("https://ws-tcg.com/wordpress/wp-content/uploads/today_card/20211207_zc06.png")</f>
        <v>#NAME?</v>
      </c>
      <c r="C11" s="1" t="s">
        <v>233</v>
      </c>
      <c r="D11" s="5"/>
      <c r="E11" s="15"/>
      <c r="F11" s="15"/>
    </row>
    <row r="12" spans="1:6" ht="137.25" customHeight="1" x14ac:dyDescent="0.3">
      <c r="A12" s="2" t="s">
        <v>234</v>
      </c>
      <c r="B12" s="7" t="e">
        <f ca="1">image("https://ws-tcg.com/wordpress/wp-content/images/cardlist/m/mar_s89/mar_s89_t12.png")</f>
        <v>#NAME?</v>
      </c>
      <c r="C12" s="1" t="s">
        <v>235</v>
      </c>
      <c r="D12" s="17"/>
      <c r="E12" s="15"/>
      <c r="F12" s="15"/>
    </row>
    <row r="13" spans="1:6" ht="137.25" customHeight="1" x14ac:dyDescent="0.2">
      <c r="A13" s="2" t="s">
        <v>236</v>
      </c>
      <c r="B13" s="3" t="e">
        <f ca="1">image("https://ws-tcg.com/wordpress/wp-content/uploads/today_card/20211203_ma04.png")</f>
        <v>#NAME?</v>
      </c>
      <c r="C13" s="9" t="s">
        <v>237</v>
      </c>
      <c r="D13" s="14" t="e">
        <f ca="1">image("https://ws-tcg.com/wordpress/wp-content/uploads/20211118_td_mar_1.png")</f>
        <v>#NAME?</v>
      </c>
      <c r="E13" s="14" t="e">
        <f ca="1">image("https://ws-tcg.com/wordpress/wp-content/uploads/today_card/20211203_ma24.png")</f>
        <v>#NAME?</v>
      </c>
      <c r="F13" s="15" t="s">
        <v>238</v>
      </c>
    </row>
    <row r="14" spans="1:6" ht="137.25" customHeight="1" x14ac:dyDescent="0.2">
      <c r="A14" s="2" t="s">
        <v>239</v>
      </c>
      <c r="B14" s="3" t="e">
        <f ca="1">image("https://i.imgur.com/tbop81U.png?1")</f>
        <v>#NAME?</v>
      </c>
      <c r="C14" s="9" t="s">
        <v>240</v>
      </c>
      <c r="D14" s="5" t="e">
        <f ca="1">image("https://i.imgur.com/oYaSSPm.png?1")</f>
        <v>#NAME?</v>
      </c>
      <c r="E14" s="5" t="s">
        <v>24</v>
      </c>
      <c r="F14" s="15"/>
    </row>
    <row r="15" spans="1:6" ht="137.25" customHeight="1" x14ac:dyDescent="0.2">
      <c r="A15" s="2" t="s">
        <v>241</v>
      </c>
      <c r="B15" s="3" t="e">
        <f ca="1">image("https://ws-tcg.com/wordpress/wp-content/uploads/today_card/20211203_ma11.png")</f>
        <v>#NAME?</v>
      </c>
      <c r="C15" s="9" t="s">
        <v>242</v>
      </c>
      <c r="D15" s="14" t="e">
        <f ca="1">image("https://ws-tcg.com/wordpress/wp-content/uploads/20211118_td_mar_6.png")</f>
        <v>#NAME?</v>
      </c>
      <c r="E15" s="15" t="s">
        <v>55</v>
      </c>
      <c r="F15" s="15"/>
    </row>
    <row r="16" spans="1:6" ht="137.25" customHeight="1" x14ac:dyDescent="0.2">
      <c r="A16" s="2" t="s">
        <v>243</v>
      </c>
      <c r="B16" s="3" t="e">
        <f ca="1">image("https://ws-tcg.com/wordpress/wp-content/uploads/today_card/20211207_zc07.png")</f>
        <v>#NAME?</v>
      </c>
      <c r="C16" s="9" t="s">
        <v>244</v>
      </c>
      <c r="D16" s="14"/>
      <c r="E16" s="15"/>
      <c r="F16" s="15"/>
    </row>
    <row r="17" spans="1:6" ht="137.25" customHeight="1" x14ac:dyDescent="0.2">
      <c r="A17" s="2" t="s">
        <v>245</v>
      </c>
      <c r="B17" s="3" t="e">
        <f ca="1">image("https://ws-tcg.com/wordpress/wp-content/uploads/today_card/20211203_ma06.png")</f>
        <v>#NAME?</v>
      </c>
      <c r="C17" s="1" t="s">
        <v>246</v>
      </c>
      <c r="D17" s="14" t="e">
        <f ca="1">image("https://ws-tcg.com/wordpress/wp-content/uploads/20211118_td_mar_2.png")</f>
        <v>#NAME?</v>
      </c>
      <c r="E17" s="15" t="s">
        <v>217</v>
      </c>
      <c r="F17" s="15"/>
    </row>
    <row r="18" spans="1:6" ht="137.25" customHeight="1" x14ac:dyDescent="0.2">
      <c r="A18" s="2" t="s">
        <v>247</v>
      </c>
      <c r="B18" s="3" t="e">
        <f ca="1">image("https://ws-tcg.com/wordpress/wp-content/images/cardlist/m/mar_s89/mar_s89_t18.png")</f>
        <v>#NAME?</v>
      </c>
      <c r="C18" s="9" t="s">
        <v>248</v>
      </c>
      <c r="D18" s="14"/>
      <c r="E18" s="14"/>
      <c r="F18" s="15"/>
    </row>
    <row r="19" spans="1:6" ht="137.25" customHeight="1" x14ac:dyDescent="0.2">
      <c r="A19" s="2" t="s">
        <v>249</v>
      </c>
      <c r="B19" s="7" t="e">
        <f ca="1">image("https://ws-tcg.com/wordpress/wp-content/images/cardlist/m/mar_s89/mar_s89_t19.png")</f>
        <v>#NAME?</v>
      </c>
      <c r="C19" s="9" t="s">
        <v>250</v>
      </c>
      <c r="D19" s="18"/>
      <c r="E19" s="18"/>
      <c r="F19" s="15"/>
    </row>
    <row r="20" spans="1:6" ht="137.25" customHeight="1" x14ac:dyDescent="0.2">
      <c r="A20" s="2" t="s">
        <v>251</v>
      </c>
      <c r="B20" s="7" t="e">
        <f ca="1">image("https://ws-tcg.com/wordpress/wp-content/uploads/today_card/20211206_qi08.png")</f>
        <v>#NAME?</v>
      </c>
      <c r="C20" s="9" t="s">
        <v>252</v>
      </c>
      <c r="D20" s="18"/>
      <c r="E20" s="18"/>
      <c r="F20" s="15"/>
    </row>
    <row r="21" spans="1:6" ht="137.25" customHeight="1" x14ac:dyDescent="0.2">
      <c r="A21" s="2" t="s">
        <v>253</v>
      </c>
      <c r="B21" s="7" t="e">
        <f ca="1">image("https://i.imgur.com/L0OIvtw.png?1")</f>
        <v>#NAME?</v>
      </c>
      <c r="C21" s="9" t="s">
        <v>254</v>
      </c>
      <c r="D21" s="18"/>
      <c r="E21" s="18"/>
      <c r="F21" s="15"/>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Booster</vt:lpstr>
      <vt:lpstr>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cp:lastModifiedBy>
  <dcterms:modified xsi:type="dcterms:W3CDTF">2022-04-28T19:32:10Z</dcterms:modified>
</cp:coreProperties>
</file>