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Carmen\Desktop\WSProject_Dev\ws-scrape-final\randall_translations\"/>
    </mc:Choice>
  </mc:AlternateContent>
  <xr:revisionPtr revIDLastSave="0" documentId="13_ncr:1_{F3761344-8CA3-4B4D-A494-51A49F4E988A}" xr6:coauthVersionLast="46" xr6:coauthVersionMax="46" xr10:uidLastSave="{00000000-0000-0000-0000-000000000000}"/>
  <bookViews>
    <workbookView xWindow="15" yWindow="1860" windowWidth="28800" windowHeight="18240" xr2:uid="{00000000-000D-0000-FFFF-FFFF00000000}"/>
  </bookViews>
  <sheets>
    <sheet name="Booster" sheetId="1" r:id="rId1"/>
    <sheet name="TD+" sheetId="2" r:id="rId2"/>
  </sheets>
  <calcPr calcId="181029"/>
</workbook>
</file>

<file path=xl/calcChain.xml><?xml version="1.0" encoding="utf-8"?>
<calcChain xmlns="http://schemas.openxmlformats.org/spreadsheetml/2006/main">
  <c r="B21" i="2" l="1"/>
  <c r="B20" i="2"/>
  <c r="B19" i="2"/>
  <c r="D18" i="2"/>
  <c r="B18" i="2"/>
  <c r="B17" i="2"/>
  <c r="B16" i="2"/>
  <c r="D15" i="2"/>
  <c r="B15" i="2"/>
  <c r="B14" i="2"/>
  <c r="B13" i="2"/>
  <c r="B12" i="2"/>
  <c r="D11" i="2"/>
  <c r="B11" i="2"/>
  <c r="D10" i="2"/>
  <c r="B10" i="2"/>
  <c r="B9" i="2"/>
  <c r="D8" i="2"/>
  <c r="B8" i="2"/>
  <c r="B7" i="2"/>
  <c r="B6" i="2"/>
  <c r="E5" i="2"/>
  <c r="D5" i="2"/>
  <c r="B5" i="2"/>
  <c r="B4" i="2"/>
  <c r="B3" i="2"/>
  <c r="B2" i="2"/>
  <c r="D1" i="2"/>
  <c r="B1" i="2"/>
  <c r="B114" i="1"/>
  <c r="B113" i="1"/>
  <c r="B112" i="1"/>
  <c r="B111" i="1"/>
  <c r="D110" i="1"/>
  <c r="B110" i="1"/>
  <c r="D109" i="1"/>
  <c r="B109" i="1"/>
  <c r="D108" i="1"/>
  <c r="B108" i="1"/>
  <c r="B107" i="1"/>
  <c r="B106" i="1"/>
  <c r="B105" i="1"/>
  <c r="B104" i="1"/>
  <c r="B103" i="1"/>
  <c r="B102" i="1"/>
  <c r="B101" i="1"/>
  <c r="B100" i="1"/>
  <c r="B99" i="1"/>
  <c r="D98" i="1"/>
  <c r="B98" i="1"/>
  <c r="D97" i="1"/>
  <c r="B97" i="1"/>
  <c r="B96" i="1"/>
  <c r="D95" i="1"/>
  <c r="B95" i="1"/>
  <c r="D94" i="1"/>
  <c r="B94" i="1"/>
  <c r="B93" i="1"/>
  <c r="D92" i="1"/>
  <c r="B92" i="1"/>
  <c r="D91" i="1"/>
  <c r="B91" i="1"/>
  <c r="D90" i="1"/>
  <c r="B90" i="1"/>
  <c r="D89" i="1"/>
  <c r="B89" i="1"/>
  <c r="B88" i="1"/>
  <c r="D87" i="1"/>
  <c r="B87" i="1"/>
  <c r="D86" i="1"/>
  <c r="B86" i="1"/>
  <c r="D85" i="1"/>
  <c r="B85" i="1"/>
  <c r="D84" i="1"/>
  <c r="B84" i="1"/>
  <c r="D83" i="1"/>
  <c r="B83" i="1"/>
  <c r="D82" i="1"/>
  <c r="B82" i="1"/>
  <c r="D81" i="1"/>
  <c r="B81" i="1"/>
  <c r="D80" i="1"/>
  <c r="B80" i="1"/>
  <c r="B79" i="1"/>
  <c r="B78" i="1"/>
  <c r="B77" i="1"/>
  <c r="B76" i="1"/>
  <c r="B75" i="1"/>
  <c r="D74" i="1"/>
  <c r="B74" i="1"/>
  <c r="B73" i="1"/>
  <c r="B72" i="1"/>
  <c r="B71" i="1"/>
  <c r="B70" i="1"/>
  <c r="D69" i="1"/>
  <c r="B69" i="1"/>
  <c r="D68" i="1"/>
  <c r="B68" i="1"/>
  <c r="B67" i="1"/>
  <c r="D66" i="1"/>
  <c r="B66" i="1"/>
  <c r="D65" i="1"/>
  <c r="B65" i="1"/>
  <c r="B64" i="1"/>
  <c r="D63" i="1"/>
  <c r="B63" i="1"/>
  <c r="D62" i="1"/>
  <c r="B62" i="1"/>
  <c r="D61" i="1"/>
  <c r="B61" i="1"/>
  <c r="D60" i="1"/>
  <c r="B60" i="1"/>
  <c r="D59" i="1"/>
  <c r="B59" i="1"/>
  <c r="D58" i="1"/>
  <c r="B58" i="1"/>
  <c r="B57" i="1"/>
  <c r="D56" i="1"/>
  <c r="B56" i="1"/>
  <c r="E55" i="1"/>
  <c r="D55" i="1"/>
  <c r="B55" i="1"/>
  <c r="D54" i="1"/>
  <c r="B54" i="1"/>
  <c r="D53" i="1"/>
  <c r="B53" i="1"/>
  <c r="D52" i="1"/>
  <c r="B52" i="1"/>
  <c r="D51" i="1"/>
  <c r="B51" i="1"/>
  <c r="B50" i="1"/>
  <c r="B49" i="1"/>
  <c r="B48" i="1"/>
  <c r="B47" i="1"/>
  <c r="B46" i="1"/>
  <c r="B45" i="1"/>
  <c r="B44" i="1"/>
  <c r="B43" i="1"/>
  <c r="D42" i="1"/>
  <c r="B42" i="1"/>
  <c r="B41" i="1"/>
  <c r="B40" i="1"/>
  <c r="D39" i="1"/>
  <c r="B39" i="1"/>
  <c r="D38" i="1"/>
  <c r="B38" i="1"/>
  <c r="D37" i="1"/>
  <c r="B37" i="1"/>
  <c r="D36" i="1"/>
  <c r="B36" i="1"/>
  <c r="D35" i="1"/>
  <c r="B35" i="1"/>
  <c r="B34" i="1"/>
  <c r="B33" i="1"/>
  <c r="D32" i="1"/>
  <c r="B32" i="1"/>
  <c r="D31" i="1"/>
  <c r="B31" i="1"/>
  <c r="D30" i="1"/>
  <c r="B30" i="1"/>
  <c r="E29" i="1"/>
  <c r="D29" i="1"/>
  <c r="B29" i="1"/>
  <c r="D28" i="1"/>
  <c r="B28" i="1"/>
  <c r="D27" i="1"/>
  <c r="B27" i="1"/>
  <c r="D26" i="1"/>
  <c r="B26" i="1"/>
  <c r="D25" i="1"/>
  <c r="B25" i="1"/>
  <c r="B24" i="1"/>
  <c r="B23" i="1"/>
  <c r="B22" i="1"/>
  <c r="B21" i="1"/>
  <c r="B20" i="1"/>
  <c r="B19" i="1"/>
  <c r="B18" i="1"/>
  <c r="B17" i="1"/>
  <c r="B16" i="1"/>
  <c r="B15" i="1"/>
  <c r="D14" i="1"/>
  <c r="B14" i="1"/>
  <c r="D13" i="1"/>
  <c r="B13" i="1"/>
  <c r="D12" i="1"/>
  <c r="B12" i="1"/>
  <c r="D11" i="1"/>
  <c r="B11" i="1"/>
  <c r="B10" i="1"/>
  <c r="B9" i="1"/>
  <c r="D8" i="1"/>
  <c r="B8" i="1"/>
  <c r="B7" i="1"/>
  <c r="D6" i="1"/>
  <c r="B6" i="1"/>
  <c r="D5" i="1"/>
  <c r="B5" i="1"/>
  <c r="D4" i="1"/>
  <c r="B4" i="1"/>
  <c r="D3" i="1"/>
  <c r="B3" i="1"/>
  <c r="E2" i="1"/>
  <c r="D2" i="1"/>
  <c r="B2" i="1"/>
  <c r="D1" i="1"/>
  <c r="B1" i="1"/>
</calcChain>
</file>

<file path=xl/sharedStrings.xml><?xml version="1.0" encoding="utf-8"?>
<sst xmlns="http://schemas.openxmlformats.org/spreadsheetml/2006/main" count="337" uniqueCount="274">
  <si>
    <t>PRD/W84-001</t>
  </si>
  <si>
    <t>OFR</t>
  </si>
  <si>
    <t>PRD/W84-002</t>
  </si>
  <si>
    <r>
      <rPr>
        <b/>
        <sz val="10"/>
        <rFont val="Arial"/>
      </rPr>
      <t>(RR) 3/2 Pecorine (Landosol/Guild)
CONT</t>
    </r>
    <r>
      <rPr>
        <sz val="10"/>
        <color rgb="FF000000"/>
        <rFont val="Arial"/>
      </rPr>
      <t xml:space="preserve"> - For each of your other &lt;Landosol&gt; characters, this gets +500 power.
</t>
    </r>
    <r>
      <rPr>
        <b/>
        <sz val="10"/>
        <rFont val="Arial"/>
      </rPr>
      <t xml:space="preserve">AUTO </t>
    </r>
    <r>
      <rPr>
        <sz val="10"/>
        <color rgb="FF000000"/>
        <rFont val="Arial"/>
      </rPr>
      <t xml:space="preserve">- When this is placed on stage from hand, you may Heal 1.
</t>
    </r>
    <r>
      <rPr>
        <b/>
        <sz val="10"/>
        <rFont val="Arial"/>
      </rPr>
      <t xml:space="preserve">AUTO - </t>
    </r>
    <r>
      <rPr>
        <b/>
        <sz val="10"/>
        <color rgb="FFE06666"/>
        <rFont val="Arial"/>
      </rPr>
      <t>{CX COMBO}</t>
    </r>
    <r>
      <rPr>
        <b/>
        <sz val="10"/>
        <rFont val="Arial"/>
      </rPr>
      <t xml:space="preserve"> EXPERIENCE 4</t>
    </r>
    <r>
      <rPr>
        <sz val="10"/>
        <color rgb="FF000000"/>
        <rFont val="Arial"/>
      </rPr>
      <t xml:space="preserve"> [Send all of your Stock to Waiting Room] When this attacks, if you have the </t>
    </r>
    <r>
      <rPr>
        <b/>
        <sz val="10"/>
        <rFont val="Arial"/>
      </rPr>
      <t>Choice CX (025)</t>
    </r>
    <r>
      <rPr>
        <sz val="10"/>
        <color rgb="FF000000"/>
        <rFont val="Arial"/>
      </rPr>
      <t xml:space="preserve"> in the Climax Area, and the sum of Levels of cards in your Level Zone is 4 or more, deal 1 damage to your opponent, then you may pay cost. If you do, if the amount of Stock sent to Waiting Room was 3 or 4, deal 1 damage to your opponent, then if the amount of Stock sent was 5 or more, also deal 3 damage to your opponent.</t>
    </r>
  </si>
  <si>
    <t>SSPa  &amp; SSPb</t>
  </si>
  <si>
    <t>PRD/W84-003</t>
  </si>
  <si>
    <r>
      <rPr>
        <b/>
        <sz val="10"/>
        <rFont val="Arial"/>
      </rPr>
      <t xml:space="preserve">(RR) 3/2 Shiori (Landosol/Guild)
CONT </t>
    </r>
    <r>
      <rPr>
        <sz val="10"/>
        <color rgb="FF000000"/>
        <rFont val="Arial"/>
      </rPr>
      <t>- During your turn, if you have 4 or more other &lt;Landosol&gt; characters, this gets +5000 power, and gains the following ability: "</t>
    </r>
    <r>
      <rPr>
        <b/>
        <sz val="10"/>
        <rFont val="Arial"/>
      </rPr>
      <t xml:space="preserve">CONT </t>
    </r>
    <r>
      <rPr>
        <sz val="10"/>
        <color rgb="FF000000"/>
        <rFont val="Arial"/>
      </rPr>
      <t xml:space="preserve">- During this card's battle, your opponent cannot play Events or BACKUPs from hand."
</t>
    </r>
    <r>
      <rPr>
        <b/>
        <sz val="10"/>
        <rFont val="Arial"/>
      </rPr>
      <t xml:space="preserve">AUTO </t>
    </r>
    <r>
      <rPr>
        <sz val="10"/>
        <color rgb="FF000000"/>
        <rFont val="Arial"/>
      </rPr>
      <t>- This ability activates up to once per turn. During the turn this is placed on stage from hand, when this card's damage is cancelled, mill 1, then deal X damage to your opponent. X equals the Level of the milled card +1.</t>
    </r>
  </si>
  <si>
    <t>SP</t>
  </si>
  <si>
    <t>PRD/W84-004</t>
  </si>
  <si>
    <r>
      <rPr>
        <b/>
        <sz val="10"/>
        <rFont val="Arial"/>
      </rPr>
      <t>(R) 1/0 Rima (Landosol/Guild)
AUTO</t>
    </r>
    <r>
      <rPr>
        <sz val="10"/>
        <color rgb="FF000000"/>
        <rFont val="Arial"/>
      </rPr>
      <t xml:space="preserve"> - When this is placed on stage from hand, choose 1</t>
    </r>
    <r>
      <rPr>
        <b/>
        <sz val="10"/>
        <rFont val="Arial"/>
      </rPr>
      <t xml:space="preserve"> {2/1 Rima - 022}</t>
    </r>
    <r>
      <rPr>
        <sz val="10"/>
        <color rgb="FF000000"/>
        <rFont val="Arial"/>
      </rPr>
      <t xml:space="preserve"> from your Waiting Room, you may put it underneath this card Face-up as a Marker.
</t>
    </r>
    <r>
      <rPr>
        <b/>
        <sz val="10"/>
        <rFont val="Arial"/>
      </rPr>
      <t xml:space="preserve">ACT </t>
    </r>
    <r>
      <rPr>
        <sz val="10"/>
        <color rgb="FF000000"/>
        <rFont val="Arial"/>
      </rPr>
      <t xml:space="preserve">- (1) Choose 1 </t>
    </r>
    <r>
      <rPr>
        <b/>
        <sz val="10"/>
        <rFont val="Arial"/>
      </rPr>
      <t xml:space="preserve">{2/1 Rima - 022} </t>
    </r>
    <r>
      <rPr>
        <sz val="10"/>
        <color rgb="FF000000"/>
        <rFont val="Arial"/>
      </rPr>
      <t xml:space="preserve"> from this card's Markers, swap it with this card, and until the end of your opponent's next turn, it gains the following ability: "</t>
    </r>
    <r>
      <rPr>
        <b/>
        <sz val="10"/>
        <rFont val="Arial"/>
      </rPr>
      <t xml:space="preserve">AUTO </t>
    </r>
    <r>
      <rPr>
        <sz val="10"/>
        <color rgb="FF000000"/>
        <rFont val="Arial"/>
      </rPr>
      <t xml:space="preserve">- At the end of your opponent's turn, choose 1 </t>
    </r>
    <r>
      <rPr>
        <b/>
        <sz val="10"/>
        <rFont val="Arial"/>
      </rPr>
      <t>{this 1/0 Rima}</t>
    </r>
    <r>
      <rPr>
        <sz val="10"/>
        <color rgb="FF000000"/>
        <rFont val="Arial"/>
      </rPr>
      <t xml:space="preserve"> from your Markers, and swap it with this card."</t>
    </r>
  </si>
  <si>
    <t>SR</t>
  </si>
  <si>
    <t>PRD/W84-005</t>
  </si>
  <si>
    <r>
      <rPr>
        <b/>
        <sz val="10"/>
        <rFont val="Arial"/>
      </rPr>
      <t>(R) 1/0 Eriko (Landosol/Guild)
AUTO</t>
    </r>
    <r>
      <rPr>
        <sz val="10"/>
        <color rgb="FF000000"/>
        <rFont val="Arial"/>
      </rPr>
      <t xml:space="preserve"> - When this is Reversed, if the battle opponent's Cost is 0 or lower, you may send that character to Stock. If you do, put the bottom card of your opponent's Stock into Waiting Room.
</t>
    </r>
    <r>
      <rPr>
        <b/>
        <sz val="10"/>
        <rFont val="Arial"/>
      </rPr>
      <t>AUTO - BOND</t>
    </r>
    <r>
      <rPr>
        <sz val="10"/>
        <color rgb="FF000000"/>
        <rFont val="Arial"/>
      </rPr>
      <t xml:space="preserve"> [Discard 1 card] to</t>
    </r>
    <r>
      <rPr>
        <b/>
        <sz val="10"/>
        <rFont val="Arial"/>
      </rPr>
      <t xml:space="preserve"> {3/2 Yuuki - 092} </t>
    </r>
    <r>
      <rPr>
        <sz val="10"/>
        <color rgb="FF000000"/>
        <rFont val="Arial"/>
      </rPr>
      <t xml:space="preserve">or </t>
    </r>
    <r>
      <rPr>
        <b/>
        <sz val="10"/>
        <rFont val="Arial"/>
      </rPr>
      <t xml:space="preserve">{0/0 Yuuki - 088} </t>
    </r>
    <r>
      <rPr>
        <sz val="10"/>
        <color rgb="FF000000"/>
        <rFont val="Arial"/>
      </rPr>
      <t>or</t>
    </r>
    <r>
      <rPr>
        <b/>
        <sz val="10"/>
        <rFont val="Arial"/>
      </rPr>
      <t xml:space="preserve"> {0/0 Yuuki - 093}</t>
    </r>
  </si>
  <si>
    <t>PRD/W84-006</t>
  </si>
  <si>
    <r>
      <rPr>
        <b/>
        <sz val="10"/>
        <rFont val="Arial"/>
      </rPr>
      <t>(R) 1/0 Shiori (Landosol/Guild)
AUTO</t>
    </r>
    <r>
      <rPr>
        <sz val="10"/>
        <color rgb="FF000000"/>
        <rFont val="Arial"/>
      </rPr>
      <t xml:space="preserve"> - When this attacks, if you have another &lt;Landosol&gt; character, this turn, this gets +1500 power.
</t>
    </r>
    <r>
      <rPr>
        <b/>
        <sz val="10"/>
        <rFont val="Arial"/>
      </rPr>
      <t xml:space="preserve">AUTO - </t>
    </r>
    <r>
      <rPr>
        <b/>
        <sz val="10"/>
        <color rgb="FFE06666"/>
        <rFont val="Arial"/>
      </rPr>
      <t>{CX COMBO}</t>
    </r>
    <r>
      <rPr>
        <sz val="10"/>
        <color rgb="FF000000"/>
        <rFont val="Arial"/>
      </rPr>
      <t xml:space="preserve"> When this attacks, if you have the </t>
    </r>
    <r>
      <rPr>
        <b/>
        <sz val="10"/>
        <rFont val="Arial"/>
      </rPr>
      <t>Wind CX (027)</t>
    </r>
    <r>
      <rPr>
        <sz val="10"/>
        <color rgb="FF000000"/>
        <rFont val="Arial"/>
      </rPr>
      <t xml:space="preserve"> in the Climax Area, reveal the top card of your deck. If that card is a &lt;Landosol&gt; character, send it to Stock, and until the end of the opponent's next turn, this gains the following ability: "</t>
    </r>
    <r>
      <rPr>
        <b/>
        <sz val="10"/>
        <rFont val="Arial"/>
      </rPr>
      <t xml:space="preserve">AUTO </t>
    </r>
    <r>
      <rPr>
        <sz val="10"/>
        <color rgb="FF000000"/>
        <rFont val="Arial"/>
      </rPr>
      <t xml:space="preserve">- When this is Front Attacked, you may return this to hand."
</t>
    </r>
    <r>
      <rPr>
        <i/>
        <sz val="10"/>
        <rFont val="Arial"/>
      </rPr>
      <t>If you whiff the topcheck, you do not get the bounceback effect either.</t>
    </r>
  </si>
  <si>
    <t>PRD/W84-007</t>
  </si>
  <si>
    <r>
      <rPr>
        <b/>
        <sz val="10"/>
        <rFont val="Arial"/>
      </rPr>
      <t>(R) 2/1 Pecorine (Landosol/Guild)
CONT - ASSIST</t>
    </r>
    <r>
      <rPr>
        <sz val="10"/>
        <color rgb="FF000000"/>
        <rFont val="Arial"/>
      </rPr>
      <t xml:space="preserve"> +2000 to Level 3 or higher characters in front of this card.
</t>
    </r>
    <r>
      <rPr>
        <b/>
        <sz val="10"/>
        <rFont val="Arial"/>
      </rPr>
      <t xml:space="preserve">CONT - EXPERIENCE 3 </t>
    </r>
    <r>
      <rPr>
        <sz val="10"/>
        <color rgb="FF000000"/>
        <rFont val="Arial"/>
      </rPr>
      <t>- If the sum of Levels of cards in your Level Zone is 3 or more, this gains the following ability: "</t>
    </r>
    <r>
      <rPr>
        <b/>
        <sz val="10"/>
        <rFont val="Arial"/>
      </rPr>
      <t xml:space="preserve">ACT </t>
    </r>
    <r>
      <rPr>
        <sz val="10"/>
        <color rgb="FF000000"/>
        <rFont val="Arial"/>
      </rPr>
      <t>- [Rest this] Choose 1 of your characters, this turn, it gets +1000 power, and gains the following ability: "</t>
    </r>
    <r>
      <rPr>
        <b/>
        <sz val="10"/>
        <rFont val="Arial"/>
      </rPr>
      <t xml:space="preserve">AUTO </t>
    </r>
    <r>
      <rPr>
        <sz val="10"/>
        <color rgb="FF000000"/>
        <rFont val="Arial"/>
      </rPr>
      <t>- When this card's battle opponent is Reversed, you may send that character to Stock. If you do, put the bottom card of your opponent's Stock into Waiting Room.""</t>
    </r>
  </si>
  <si>
    <t>PRD/W84-008</t>
  </si>
  <si>
    <r>
      <rPr>
        <b/>
        <sz val="10"/>
        <rFont val="Arial"/>
      </rPr>
      <t>(R) 2/1 Pecorine (Landosol/Guild)
CONT</t>
    </r>
    <r>
      <rPr>
        <sz val="10"/>
        <color rgb="FF000000"/>
        <rFont val="Arial"/>
      </rPr>
      <t xml:space="preserve"> - If you have 4 or more &lt;Landosol&gt; characters, this gets -1 Level in hand.
</t>
    </r>
    <r>
      <rPr>
        <b/>
        <sz val="10"/>
        <rFont val="Arial"/>
      </rPr>
      <t xml:space="preserve">AUTO - </t>
    </r>
    <r>
      <rPr>
        <b/>
        <sz val="10"/>
        <color rgb="FFE06666"/>
        <rFont val="Arial"/>
      </rPr>
      <t>{CX COMBO}</t>
    </r>
    <r>
      <rPr>
        <b/>
        <sz val="10"/>
        <rFont val="Arial"/>
      </rPr>
      <t xml:space="preserve"> EXPERIENCE 2 </t>
    </r>
    <r>
      <rPr>
        <sz val="10"/>
        <color rgb="FF000000"/>
        <rFont val="Arial"/>
      </rPr>
      <t xml:space="preserve">[Send the </t>
    </r>
    <r>
      <rPr>
        <b/>
        <sz val="10"/>
        <rFont val="Arial"/>
      </rPr>
      <t>Wind CX (026)</t>
    </r>
    <r>
      <rPr>
        <sz val="10"/>
        <color rgb="FF000000"/>
        <rFont val="Arial"/>
      </rPr>
      <t xml:space="preserve"> from your Climax Area to Waiting Room] At the end of this card's attack, if the sum of Levels of cards in your Level Zone is 2 or more, and you have 4 or more other &lt;Landosol&gt; characters, you may pay cost. If you do, choose up to 2 cards from your Waiting Room that are either </t>
    </r>
    <r>
      <rPr>
        <b/>
        <sz val="10"/>
        <rFont val="Arial"/>
      </rPr>
      <t>{a copy of this 2/1}</t>
    </r>
    <r>
      <rPr>
        <sz val="10"/>
        <color rgb="FF000000"/>
        <rFont val="Arial"/>
      </rPr>
      <t xml:space="preserve"> or</t>
    </r>
    <r>
      <rPr>
        <b/>
        <sz val="10"/>
        <rFont val="Arial"/>
      </rPr>
      <t xml:space="preserve"> {3/2 Pecorine CXC - 002}</t>
    </r>
    <r>
      <rPr>
        <sz val="10"/>
        <color rgb="FF000000"/>
        <rFont val="Arial"/>
      </rPr>
      <t>, add them to hand, then put up to 1 card from the top of your deck into Stock.</t>
    </r>
  </si>
  <si>
    <t>PRD/W84-009</t>
  </si>
  <si>
    <t>(U) 0/0 Rima (Landosol/Guild)
CONT - If you have 5 or more cards in your hand, this gets +1 Level and +2500 power and gains "CONT - This card and the character across from this cannot Side."
AUTO - At the start of your opponent's Attack Phase, this card MUST swap position with the character in your Front Row Center Slot. If you cannot swap (due to the slot being empty), you MUST move this to the empty Front Row Center Slot.</t>
  </si>
  <si>
    <t>PRD/W84-010</t>
  </si>
  <si>
    <r>
      <t xml:space="preserve">(U) 0/0 Shiori (Landosol/Guild)
AUTO - At the start of your Main Phase, look at the top card of your deck, and put it on top or bottom of your deck.
ACT - </t>
    </r>
    <r>
      <rPr>
        <sz val="10"/>
        <color rgb="FFE06666"/>
        <rFont val="Arial"/>
      </rPr>
      <t xml:space="preserve">{CX COMBO} </t>
    </r>
    <r>
      <rPr>
        <sz val="10"/>
        <color rgb="FF000000"/>
        <rFont val="Arial"/>
      </rPr>
      <t>BRAINSTORM</t>
    </r>
    <r>
      <rPr>
        <sz val="10"/>
        <color rgb="FF000000"/>
        <rFont val="Arial"/>
      </rPr>
      <t xml:space="preserve"> [(1) Rest 2 characters] Flip over the top 5 cards of your deck, then send them to Waiting Room. For each </t>
    </r>
    <r>
      <rPr>
        <sz val="10"/>
        <color rgb="FF000000"/>
        <rFont val="Arial"/>
      </rPr>
      <t>{Gold Bar CX for 3/2 Hatsune - 053}</t>
    </r>
    <r>
      <rPr>
        <sz val="10"/>
        <color rgb="FF000000"/>
        <rFont val="Arial"/>
      </rPr>
      <t xml:space="preserve"> or </t>
    </r>
    <r>
      <rPr>
        <sz val="10"/>
        <color rgb="FF000000"/>
        <rFont val="Arial"/>
      </rPr>
      <t xml:space="preserve">{Wind CX - 027} </t>
    </r>
    <r>
      <rPr>
        <sz val="10"/>
        <color rgb="FF000000"/>
        <rFont val="Arial"/>
      </rPr>
      <t>among them, search your deck for up to 1 &lt;Landosol&gt; character, show it to your opponent, add it to hand, and shuffle your deck afterwards.</t>
    </r>
  </si>
  <si>
    <t>PRD/W84-011</t>
  </si>
  <si>
    <r>
      <rPr>
        <b/>
        <sz val="10"/>
        <rFont val="Arial"/>
      </rPr>
      <t>(U) 0/0 Mitsuki Landosol/Guild)
CONT - ASSIST</t>
    </r>
    <r>
      <rPr>
        <sz val="10"/>
        <color rgb="FF000000"/>
        <rFont val="Arial"/>
      </rPr>
      <t xml:space="preserve"> +500
</t>
    </r>
    <r>
      <rPr>
        <b/>
        <sz val="10"/>
        <rFont val="Arial"/>
      </rPr>
      <t xml:space="preserve">AUTO </t>
    </r>
    <r>
      <rPr>
        <sz val="10"/>
        <color rgb="FF000000"/>
        <rFont val="Arial"/>
      </rPr>
      <t>- [(1) Send this to Waiting Room] When your other &lt;Landosol&gt; character is sent from stage to Waiting Room, if this is in your Back Row, you may pay cost. If you do, return that character to stage in its former slot, and until the end of the next turn, it gets +3000 power.</t>
    </r>
  </si>
  <si>
    <t>PRD/W84-012</t>
  </si>
  <si>
    <r>
      <rPr>
        <b/>
        <sz val="10"/>
        <rFont val="Arial"/>
      </rPr>
      <t>(U) 0/0 Mahiru (Landosol/Guild)
AUTO</t>
    </r>
    <r>
      <rPr>
        <sz val="10"/>
        <color rgb="FF000000"/>
        <rFont val="Arial"/>
      </rPr>
      <t xml:space="preserve"> - When this is placed on stage from hand, resolve the following effect twice: "Look at the top card of your deck, and put it on top of your deck or into your Waiting Room."</t>
    </r>
  </si>
  <si>
    <t>PRD/W84-013</t>
  </si>
  <si>
    <r>
      <rPr>
        <b/>
        <sz val="10"/>
        <rFont val="Arial"/>
      </rPr>
      <t>(U) 1/1 Rin (Landosol/Guild)
AUTO</t>
    </r>
    <r>
      <rPr>
        <sz val="10"/>
        <color rgb="FF000000"/>
        <rFont val="Arial"/>
      </rPr>
      <t xml:space="preserve"> - When you use this card's BACKUP, if all of your characters are &lt;Landosol&gt;, you may put the top card of your deck into Stock.
</t>
    </r>
    <r>
      <rPr>
        <b/>
        <sz val="10"/>
        <rFont val="Arial"/>
      </rPr>
      <t xml:space="preserve">ACT - BACKUP </t>
    </r>
    <r>
      <rPr>
        <sz val="10"/>
        <color rgb="FF000000"/>
        <rFont val="Arial"/>
      </rPr>
      <t>+2000</t>
    </r>
  </si>
  <si>
    <t>PRD/W84-014</t>
  </si>
  <si>
    <r>
      <rPr>
        <b/>
        <sz val="10"/>
        <rFont val="Arial"/>
      </rPr>
      <t>(U) 2/1 Nanaka (Landosol/Guild)
AUTO</t>
    </r>
    <r>
      <rPr>
        <sz val="10"/>
        <color rgb="FF000000"/>
        <rFont val="Arial"/>
      </rPr>
      <t xml:space="preserve"> - When you use this card's BACKUP, mill X. X equals the number of your &lt;Landosol&gt; characters.
</t>
    </r>
    <r>
      <rPr>
        <b/>
        <sz val="10"/>
        <rFont val="Arial"/>
      </rPr>
      <t>ACT - BACKUP</t>
    </r>
    <r>
      <rPr>
        <sz val="10"/>
        <color rgb="FF000000"/>
        <rFont val="Arial"/>
      </rPr>
      <t xml:space="preserve"> +3000</t>
    </r>
  </si>
  <si>
    <t>PRD/W84-015</t>
  </si>
  <si>
    <t>(U) 3/2 Eriko (Landosol/Guild)
CONT - EXPERIENCE - If you have {3/2 CXC Yuuki - 092} in your Level Zone, this gets -1 Level in hand.
AUTO - When this card is placed on stage from hand, draw up to 2 cards, discard 2 cards and send up to 1 card from the top of your deck to your stock.
AUTO - When this card's damage is not cancelled, this turn, this gets +X power, X equals the number of your other &lt;Landosol&gt; characters times 1000.</t>
  </si>
  <si>
    <t>PRD/W84-016</t>
  </si>
  <si>
    <t>(C) 0/0 Rin (Landosol/Guild)
CONT - Your other character in the Front Row Center Slot gets +1000 power.
ACT - [Discard 1 card, Send this to Waiting Room] Choose 1 &lt;Landosol&gt; character from your Waiting Room, add it to hand.</t>
  </si>
  <si>
    <t>PRD/W84-017</t>
  </si>
  <si>
    <t>(C) 0/0 Nanaka (Landosol/Guild)
AUTO - (1) When this is placed on stage from hand, you may pay cost. If you do, choose 1 card from your hand and 1 card from your Level Zone, and swap them.
AUTO - When this attacks, choose 1 of your &lt;Landosol&gt; characters, this turn, it gets 1500 power.</t>
  </si>
  <si>
    <t>PRD/W84-018</t>
  </si>
  <si>
    <t>(C) 0/0 Eriko (Landosol/Guild)
AUTO - When this card is placed on stage from hand, this turn, this gets +3000 power.</t>
  </si>
  <si>
    <t>PRD/W84-019</t>
  </si>
  <si>
    <r>
      <rPr>
        <b/>
        <sz val="10"/>
        <rFont val="Arial"/>
      </rPr>
      <t>(C) 0/0 Pecorine (Landosol/Guild) 
AUTO</t>
    </r>
    <r>
      <rPr>
        <sz val="10"/>
        <color rgb="FF000000"/>
        <rFont val="Arial"/>
      </rPr>
      <t xml:space="preserve"> - When this is sent from stage to Waiting Room, you may choose 1 card from your hand, and send it to Stock.
</t>
    </r>
    <r>
      <rPr>
        <b/>
        <sz val="10"/>
        <rFont val="Arial"/>
      </rPr>
      <t>AUTO - EXPERIENCE 2</t>
    </r>
    <r>
      <rPr>
        <sz val="10"/>
        <color rgb="FF000000"/>
        <rFont val="Arial"/>
      </rPr>
      <t xml:space="preserve"> - When this card is placed on stage from hand, if the sum of Levels of cards in your Level Zone is 2 or more,  choose 1 of your Level 2 or higher characters, this turn, it gets +3000 power.</t>
    </r>
  </si>
  <si>
    <t>PRD/W84-020</t>
  </si>
  <si>
    <t xml:space="preserve">(C) 1/0 Mitsuki (Landosol/Guild)
AUTO - When this card is placed on stage from hand, this turn, this gets +X power, X equals the number of your &lt;Landosol&gt; characters times 500.
AUTO - [Rest 1 of your other standing &lt;Landosol&gt; characters] When this is placed on stage from hand, you may pay cost. If you do, choose 1 card from your Level Zone and 1 card from your Waiting Room, swap them, then choose up to 1 of your characters, this turn, it gets +500 Power.
</t>
  </si>
  <si>
    <t>PRD/W84-021</t>
  </si>
  <si>
    <t>(C) 1/0 Mahiru (Landosol/Guild)
AUTO - When this card is placed on stage from hand, this turn, this gets +2000 power
AUTO - When this attacks, if you have another &lt;Landosol&gt; character, and the character across from this is Level 2, this gets +4500 power until the end of turn.</t>
  </si>
  <si>
    <t>PRD/W84-022</t>
  </si>
  <si>
    <t>(C) 2/1 Rima (Landosol/Guild)
CONT - If this is in your Front Row Center Slot and has a Marker, for each of your other Back Row &lt;Landosol&gt; characters, this gets +2000.</t>
  </si>
  <si>
    <t>PRD/W84-023</t>
  </si>
  <si>
    <r>
      <rPr>
        <b/>
        <sz val="10"/>
        <rFont val="Arial"/>
      </rPr>
      <t xml:space="preserve">(C) 1/1 Event
BRAINSTORM </t>
    </r>
    <r>
      <rPr>
        <sz val="10"/>
        <color rgb="FF000000"/>
        <rFont val="Arial"/>
      </rPr>
      <t>- Choose 1 of your characters, this turn, it gets +2000 power. Both players flip the top 3 cards of their respective decks, then send them to their respective Waiting Rooms. If the sum of powers of your sent cards is equal or higher than the sum of your opponent's cards' powers, and you have a character on stage whose name includes "Pecorine", choose 1 &lt;Landosol&gt; character from your Waiting Room, you may add it to hand.</t>
    </r>
  </si>
  <si>
    <t>PRD/W84-024</t>
  </si>
  <si>
    <r>
      <t>(C) 2/2 Event -</t>
    </r>
    <r>
      <rPr>
        <i/>
        <sz val="10"/>
        <rFont val="Arial"/>
      </rPr>
      <t xml:space="preserve"> it has 5 different arts btw
</t>
    </r>
    <r>
      <rPr>
        <sz val="10"/>
        <color rgb="FF000000"/>
        <rFont val="Arial"/>
      </rPr>
      <t xml:space="preserve">Choose up to 1 of your opponent's characters, return it to hand. Choose up to 1 character from your Waiting Room, and add it to hand.
</t>
    </r>
    <r>
      <rPr>
        <i/>
        <u/>
        <sz val="10"/>
        <color rgb="FF1155CC"/>
        <rFont val="Arial"/>
      </rPr>
      <t>Salad art</t>
    </r>
    <r>
      <rPr>
        <i/>
        <sz val="10"/>
        <rFont val="Arial"/>
      </rPr>
      <t xml:space="preserve"> - </t>
    </r>
    <r>
      <rPr>
        <i/>
        <u/>
        <sz val="10"/>
        <color rgb="FF1155CC"/>
        <rFont val="Arial"/>
      </rPr>
      <t>Pancake art</t>
    </r>
    <r>
      <rPr>
        <i/>
        <sz val="10"/>
        <rFont val="Arial"/>
      </rPr>
      <t xml:space="preserve"> - </t>
    </r>
    <r>
      <rPr>
        <i/>
        <u/>
        <sz val="10"/>
        <color rgb="FF1155CC"/>
        <rFont val="Arial"/>
      </rPr>
      <t>Sandwich art</t>
    </r>
    <r>
      <rPr>
        <i/>
        <sz val="10"/>
        <rFont val="Arial"/>
      </rPr>
      <t xml:space="preserve"> - </t>
    </r>
    <r>
      <rPr>
        <i/>
        <u/>
        <sz val="10"/>
        <color rgb="FF1155CC"/>
        <rFont val="Arial"/>
      </rPr>
      <t>Tea art</t>
    </r>
  </si>
  <si>
    <t>PRD/W84-025</t>
  </si>
  <si>
    <t>(CR) Choice CX</t>
  </si>
  <si>
    <t>RRR</t>
  </si>
  <si>
    <t>PRD/W84-026</t>
  </si>
  <si>
    <t>(CC) Wind CX</t>
  </si>
  <si>
    <t>PRD/W84-027</t>
  </si>
  <si>
    <t>PRD/W84-028</t>
  </si>
  <si>
    <t>(OFR) 0/0 Kokkoro (Landosol/Guild)
AUTO - EXPERIENCE - At the start of your Climax Phase, choose 1 of your &lt;Landosol&gt; characters, this turn, it gets +X power. X equals the number of Colors of cards in your Level Zone times 500.
ACT - BRAINSTORM [(1) Rest this] Flip over the top 4 cards of your deck, then send them to Waiting Room. For each Climax among them, search your deck for up to 1 &lt;Landosol&gt; character, show it to your opponent, add it to hand, and shuffle your deck afterwards.</t>
  </si>
  <si>
    <t>PRD/W84-029</t>
  </si>
  <si>
    <r>
      <t xml:space="preserve">(RR) 1/0 Kokkoro (Landosol/Guild)
AUTO - </t>
    </r>
    <r>
      <rPr>
        <sz val="10"/>
        <color rgb="FFE06666"/>
        <rFont val="Arial"/>
      </rPr>
      <t>{CX COMBO}</t>
    </r>
    <r>
      <rPr>
        <sz val="10"/>
        <color rgb="FF000000"/>
        <rFont val="Arial"/>
      </rPr>
      <t xml:space="preserve"> </t>
    </r>
    <r>
      <rPr>
        <sz val="10"/>
        <color rgb="FF000000"/>
        <rFont val="Arial"/>
      </rPr>
      <t xml:space="preserve">When this attacks, if you have the </t>
    </r>
    <r>
      <rPr>
        <sz val="10"/>
        <color rgb="FF000000"/>
        <rFont val="Arial"/>
      </rPr>
      <t>Gold Bar CX (051)</t>
    </r>
    <r>
      <rPr>
        <sz val="10"/>
        <color rgb="FF000000"/>
        <rFont val="Arial"/>
      </rPr>
      <t xml:space="preserve"> in the Climax Area, and you have 2 or more other &lt;Landosol&gt; characters, look at up to 3 cards from the top of your deck, choose up to 1 &lt;Landosol&gt; character from among them, show it to your opponent, add it to hand, send the rest to Waiting Room, then choose 1 of your &lt;Landosol&gt; characters, this turn, it gets +1000 power.</t>
    </r>
  </si>
  <si>
    <t>SSPa &amp; SSPb</t>
  </si>
  <si>
    <t>PRD/W84-030</t>
  </si>
  <si>
    <r>
      <rPr>
        <b/>
        <sz val="10"/>
        <rFont val="Arial"/>
      </rPr>
      <t>(SP) 3/2 Hatsune (Landosol/Guild)
AUTO</t>
    </r>
    <r>
      <rPr>
        <sz val="10"/>
        <color rgb="FF000000"/>
        <rFont val="Arial"/>
      </rPr>
      <t xml:space="preserve"> - [Discard 1 card] When this is placed on stage from hand, you may pay cost. If you do, put the top card of your Clock into Stock.
</t>
    </r>
    <r>
      <rPr>
        <b/>
        <sz val="10"/>
        <rFont val="Arial"/>
      </rPr>
      <t>AUTO -</t>
    </r>
    <r>
      <rPr>
        <b/>
        <sz val="10"/>
        <color rgb="FFE06666"/>
        <rFont val="Arial"/>
      </rPr>
      <t xml:space="preserve"> {CX COMBO}</t>
    </r>
    <r>
      <rPr>
        <b/>
        <sz val="10"/>
        <rFont val="Arial"/>
      </rPr>
      <t xml:space="preserve"> </t>
    </r>
    <r>
      <rPr>
        <sz val="10"/>
        <color rgb="FF000000"/>
        <rFont val="Arial"/>
      </rPr>
      <t>When the</t>
    </r>
    <r>
      <rPr>
        <b/>
        <sz val="10"/>
        <rFont val="Arial"/>
      </rPr>
      <t xml:space="preserve"> Gold Bar CX (053)</t>
    </r>
    <r>
      <rPr>
        <sz val="10"/>
        <color rgb="FF000000"/>
        <rFont val="Arial"/>
      </rPr>
      <t xml:space="preserve"> is placed on your Climax Area, if this is in the Front Row, and you have another &lt;Landosol&gt; character, choose 1 of your characters, this turn, it gains the following ability: "</t>
    </r>
    <r>
      <rPr>
        <b/>
        <sz val="10"/>
        <rFont val="Arial"/>
      </rPr>
      <t>AUTO</t>
    </r>
    <r>
      <rPr>
        <sz val="10"/>
        <color rgb="FF000000"/>
        <rFont val="Arial"/>
      </rPr>
      <t xml:space="preserve"> - (2) This ability activates up to once per turn. When this attacks, you may pay cost. If you do, deal 2 damage to your opponent."</t>
    </r>
  </si>
  <si>
    <t>PRD/W84-031</t>
  </si>
  <si>
    <t>(R) 0/0 Hatsune (Landosol/Guild)
AUTO - [(1) Discard 1 card] When this is placed on stage from hand, you may pay cost. If you do, choose 1 character from your Waiting Room, and add it to hand.
AUTO - At the start of your opponent's Attack Phase, you may move this to an empty Front Row slot.</t>
  </si>
  <si>
    <t>PRD/W84-032</t>
  </si>
  <si>
    <r>
      <rPr>
        <b/>
        <sz val="10"/>
        <rFont val="Arial"/>
      </rPr>
      <t>(R) 0/0 Akino (Landosol/Guild)
AUTO</t>
    </r>
    <r>
      <rPr>
        <sz val="10"/>
        <color rgb="FF000000"/>
        <rFont val="Arial"/>
      </rPr>
      <t xml:space="preserve"> - (1) At the start of your opponent's Attack Phase, you may pay cost. If you do, choose 1 character across from this and 1 of your opponent's other Front Row characters, Stand them and swap their positions on stage.</t>
    </r>
  </si>
  <si>
    <t>PRD/W84-033</t>
  </si>
  <si>
    <r>
      <rPr>
        <b/>
        <sz val="10"/>
        <rFont val="Arial"/>
      </rPr>
      <t>(R) 0/0 Karin (Landosol/Guild)
AUTO</t>
    </r>
    <r>
      <rPr>
        <sz val="10"/>
        <color rgb="FF000000"/>
        <rFont val="Arial"/>
      </rPr>
      <t xml:space="preserve"> - [(1) Discard 1 card] When this is placed on stage from hand, you may pay cost. If you do, search your deck for up to 1 &lt;Landosol&gt; character, show it to your opponent, add it to hand, and shuffle your deck afterwards.</t>
    </r>
  </si>
  <si>
    <t>PRD/W84-034</t>
  </si>
  <si>
    <r>
      <rPr>
        <b/>
        <sz val="10"/>
        <rFont val="Arial"/>
      </rPr>
      <t>(R) 1/0 Kokkoro (Landosol/Guild)
AUTO</t>
    </r>
    <r>
      <rPr>
        <sz val="10"/>
        <color rgb="FF000000"/>
        <rFont val="Arial"/>
      </rPr>
      <t xml:space="preserve"> - When this is placed on stage from hand, this turn, this gets +X power. X equals the number of your &lt;Landosol&gt; characters times 500.
</t>
    </r>
    <r>
      <rPr>
        <b/>
        <sz val="10"/>
        <rFont val="Arial"/>
      </rPr>
      <t xml:space="preserve">AUTO </t>
    </r>
    <r>
      <rPr>
        <sz val="10"/>
        <color rgb="FF000000"/>
        <rFont val="Arial"/>
      </rPr>
      <t>- (1) When this attacks, if you have a Climax in the Climax Area, you may pay cost. If you do, during this attack, this gets +1 Level, and during the Trigger Step of this attack, perform Trigger Check twice.</t>
    </r>
  </si>
  <si>
    <t>PRD/W84-035</t>
  </si>
  <si>
    <r>
      <rPr>
        <b/>
        <sz val="10"/>
        <rFont val="Arial"/>
      </rPr>
      <t>(R) 1/1 Yukari (Landosol/Guild)
CONT - ASSIST</t>
    </r>
    <r>
      <rPr>
        <sz val="10"/>
        <color rgb="FF000000"/>
        <rFont val="Arial"/>
      </rPr>
      <t xml:space="preserve"> Level x 500 to &lt;Landosol&gt; characters in front of this card.
</t>
    </r>
    <r>
      <rPr>
        <b/>
        <sz val="10"/>
        <rFont val="Arial"/>
      </rPr>
      <t xml:space="preserve">AUTO - </t>
    </r>
    <r>
      <rPr>
        <b/>
        <sz val="10"/>
        <color rgb="FFE06666"/>
        <rFont val="Arial"/>
      </rPr>
      <t>{CX COMBO}</t>
    </r>
    <r>
      <rPr>
        <b/>
        <sz val="10"/>
        <rFont val="Arial"/>
      </rPr>
      <t xml:space="preserve"> </t>
    </r>
    <r>
      <rPr>
        <sz val="10"/>
        <color rgb="FF000000"/>
        <rFont val="Arial"/>
      </rPr>
      <t>(1) When your character's Trigger Check reveals</t>
    </r>
    <r>
      <rPr>
        <b/>
        <sz val="10"/>
        <rFont val="Arial"/>
      </rPr>
      <t xml:space="preserve"> {Gold Bag CX - 054}</t>
    </r>
    <r>
      <rPr>
        <sz val="10"/>
        <color rgb="FF000000"/>
        <rFont val="Arial"/>
      </rPr>
      <t>, you may pay cost. If you do, draw 1 card.</t>
    </r>
  </si>
  <si>
    <t>PRD/W84-036</t>
  </si>
  <si>
    <r>
      <rPr>
        <b/>
        <sz val="10"/>
        <rFont val="Arial"/>
      </rPr>
      <t>(R) 2/1 Aoi (Landosol/Guild)
CONT - ASSIST</t>
    </r>
    <r>
      <rPr>
        <sz val="10"/>
        <color rgb="FF000000"/>
        <rFont val="Arial"/>
      </rPr>
      <t xml:space="preserve"> +2000 to Level 3 or higher characters in front of this card.
</t>
    </r>
    <r>
      <rPr>
        <b/>
        <sz val="10"/>
        <rFont val="Arial"/>
      </rPr>
      <t xml:space="preserve">ACT </t>
    </r>
    <r>
      <rPr>
        <sz val="10"/>
        <color rgb="FF000000"/>
        <rFont val="Arial"/>
      </rPr>
      <t>- [Rest this] Choose 1 of your opponent's characters, look at up to 2 cards from the top of your opponent's deck, choose 1 card from among them, put it underneath the chosen character Face-down as a Marker</t>
    </r>
    <r>
      <rPr>
        <i/>
        <sz val="10"/>
        <rFont val="Arial"/>
      </rPr>
      <t xml:space="preserve"> (your opponent does not get to see it)</t>
    </r>
    <r>
      <rPr>
        <sz val="10"/>
        <color rgb="FF000000"/>
        <rFont val="Arial"/>
      </rPr>
      <t>, and send the rest to Waiting Room.</t>
    </r>
  </si>
  <si>
    <t>PRD/W84-037</t>
  </si>
  <si>
    <r>
      <rPr>
        <b/>
        <sz val="10"/>
        <rFont val="Arial"/>
      </rPr>
      <t>(R) 3/2 Kokkoro (Landosol/Guild)
CONT - ASSIST</t>
    </r>
    <r>
      <rPr>
        <sz val="10"/>
        <color rgb="FF000000"/>
        <rFont val="Arial"/>
      </rPr>
      <t xml:space="preserve"> +2000 
</t>
    </r>
    <r>
      <rPr>
        <b/>
        <sz val="10"/>
        <rFont val="Arial"/>
      </rPr>
      <t xml:space="preserve">AUTO </t>
    </r>
    <r>
      <rPr>
        <sz val="10"/>
        <color rgb="FF000000"/>
        <rFont val="Arial"/>
      </rPr>
      <t>- When this is placed on stage from your hand, you may Heal 1.</t>
    </r>
  </si>
  <si>
    <t>PRD/W84-038</t>
  </si>
  <si>
    <r>
      <rPr>
        <b/>
        <sz val="10"/>
        <rFont val="Arial"/>
      </rPr>
      <t xml:space="preserve">(R) 3/2 Tamaki (Landosol/Guild)
CONT </t>
    </r>
    <r>
      <rPr>
        <sz val="10"/>
        <color rgb="FF000000"/>
        <rFont val="Arial"/>
      </rPr>
      <t xml:space="preserve">- During the turn this is placed on stage from hand, when this is attacking, you can instead choose 1 of your opponent's Back Row characters, this card may Front Attack treating that character as the Defending character.
</t>
    </r>
    <r>
      <rPr>
        <b/>
        <sz val="10"/>
        <rFont val="Arial"/>
      </rPr>
      <t>AUTO -</t>
    </r>
    <r>
      <rPr>
        <b/>
        <sz val="10"/>
        <color rgb="FFE06666"/>
        <rFont val="Arial"/>
      </rPr>
      <t xml:space="preserve"> {CX COMBO}</t>
    </r>
    <r>
      <rPr>
        <sz val="10"/>
        <color rgb="FFE06666"/>
        <rFont val="Arial"/>
      </rPr>
      <t xml:space="preserve"> </t>
    </r>
    <r>
      <rPr>
        <sz val="10"/>
        <color rgb="FF000000"/>
        <rFont val="Arial"/>
      </rPr>
      <t xml:space="preserve">(2) When this card's battle opponent is Reversed, if you have the </t>
    </r>
    <r>
      <rPr>
        <b/>
        <sz val="10"/>
        <rFont val="Arial"/>
      </rPr>
      <t>Gold Bag CX (054)</t>
    </r>
    <r>
      <rPr>
        <sz val="10"/>
        <color rgb="FF000000"/>
        <rFont val="Arial"/>
      </rPr>
      <t xml:space="preserve"> in the Climax Area, you may pay cost. If you do, send that character to Clock, and deal 1 damage to your opponent.</t>
    </r>
  </si>
  <si>
    <t>PRD/W84-039</t>
  </si>
  <si>
    <r>
      <rPr>
        <b/>
        <sz val="10"/>
        <rFont val="Arial"/>
      </rPr>
      <t>(U) 0/0 Mifuyu (Landosol/Guild)
AUTO</t>
    </r>
    <r>
      <rPr>
        <sz val="10"/>
        <color rgb="FF000000"/>
        <rFont val="Arial"/>
      </rPr>
      <t xml:space="preserve"> - When this is placed on stage from hand, choose 1 of your opponent's characters, until the end of your opponent's next turn, it gains the following ability: "</t>
    </r>
    <r>
      <rPr>
        <b/>
        <sz val="10"/>
        <rFont val="Arial"/>
      </rPr>
      <t xml:space="preserve">CONT </t>
    </r>
    <r>
      <rPr>
        <sz val="10"/>
        <color rgb="FF000000"/>
        <rFont val="Arial"/>
      </rPr>
      <t>- This cannot move to other slots."</t>
    </r>
  </si>
  <si>
    <t>PRD/W84-040</t>
  </si>
  <si>
    <r>
      <rPr>
        <b/>
        <sz val="10"/>
        <rFont val="Arial"/>
      </rPr>
      <t>(U) 0/0 Aoi (Landosol/Guild)
CONT</t>
    </r>
    <r>
      <rPr>
        <sz val="10"/>
        <color rgb="FF000000"/>
        <rFont val="Arial"/>
      </rPr>
      <t xml:space="preserve"> - If you do not have any other characters, this gets +2000 power.
</t>
    </r>
    <r>
      <rPr>
        <b/>
        <sz val="10"/>
        <rFont val="Arial"/>
      </rPr>
      <t xml:space="preserve">AUTO </t>
    </r>
    <r>
      <rPr>
        <sz val="10"/>
        <color rgb="FF000000"/>
        <rFont val="Arial"/>
      </rPr>
      <t>- When this is Reversed, send this to the bottom of your deck.</t>
    </r>
  </si>
  <si>
    <t>PRD/W84-041</t>
  </si>
  <si>
    <r>
      <rPr>
        <b/>
        <sz val="10"/>
        <rFont val="Arial"/>
      </rPr>
      <t>(U) 1/0 Hatsune (Landosol/Guild)
AUTO</t>
    </r>
    <r>
      <rPr>
        <sz val="10"/>
        <color rgb="FF000000"/>
        <rFont val="Arial"/>
      </rPr>
      <t xml:space="preserve"> - When this is placed on stage from hand, choose 1 of your &lt;Landosol&gt; characters, this turn, it gets +1500 power.
</t>
    </r>
    <r>
      <rPr>
        <b/>
        <sz val="10"/>
        <rFont val="Arial"/>
      </rPr>
      <t xml:space="preserve">AUTO </t>
    </r>
    <r>
      <rPr>
        <sz val="10"/>
        <color rgb="FF000000"/>
        <rFont val="Arial"/>
      </rPr>
      <t>- When this is Reversed, if the battle opponent's Cost is 0 or lower, you may send the top card of your opponent's Clock to Waiting Room. If you do, send that character to Clock.</t>
    </r>
  </si>
  <si>
    <t>PRD/W84-042</t>
  </si>
  <si>
    <t>(U) 1/1 Misato (Landosol/Guild)
CONT - ASSIST Level x 500 to &lt;Landosol&gt; characters in front of this card.
ACT - [(2) Rest this] Heal 1.</t>
  </si>
  <si>
    <t>PRD/W84-043</t>
  </si>
  <si>
    <r>
      <rPr>
        <b/>
        <sz val="10"/>
        <rFont val="Arial"/>
      </rPr>
      <t>(U) 2/1 Karin (Landosol/Guild)
ACT</t>
    </r>
    <r>
      <rPr>
        <sz val="10"/>
        <color rgb="FF000000"/>
        <rFont val="Arial"/>
      </rPr>
      <t xml:space="preserve"> - [(2) Send this to Waiting Room] Look at up to 10 cards from the top of your deck, choose up to 1 &lt;Landosol&gt; character from among them, place it on stage in any slot, and shuffle your deck afterwards.</t>
    </r>
  </si>
  <si>
    <t>PRD/W84-044</t>
  </si>
  <si>
    <r>
      <rPr>
        <b/>
        <sz val="10"/>
        <rFont val="Arial"/>
      </rPr>
      <t>(C) 0/0 Tamaki (Landosol/Guild)
AUTO</t>
    </r>
    <r>
      <rPr>
        <sz val="10"/>
        <color rgb="FF000000"/>
        <rFont val="Arial"/>
      </rPr>
      <t xml:space="preserve"> - [Discard 1 card] When this is placed on stage from hand OR sent from stage to Waiting Room, you may pay cost. If you do, choose 1 &lt;Landosol&gt; character from your Clock, add it to hand, and put the top card of your deck into Clock.</t>
    </r>
  </si>
  <si>
    <t>PRD/W84-045</t>
  </si>
  <si>
    <t>(C) 0/0 Yukari (Landosol/Guild)
CONT - During your opponent's turn, if all of your characters are &lt;Landosol&gt;, this gets +1 Level and +1500 power.</t>
  </si>
  <si>
    <t>PRD/W84-046</t>
  </si>
  <si>
    <t>(C) 1/0 Aoi (Landosol/Guild)
AUTO - [Discard 2 cards] When you use this card's BACKUP, you may pay cost. If you do, you may send the top card of your opponent's Clock to Waiting Room. If you do, choose 1 of your opponent's characters whose Level is higher than your opponent's Level, and send it to Clock.
ACT - BACKUP +1000</t>
  </si>
  <si>
    <t>PRD/W84-047</t>
  </si>
  <si>
    <t>(C) 1/0 Akino (Landosol/Guild)
AUTO - When you use this card's BACKUP, if you have a &lt;Landosol&gt; character, choose 1 of your battling characters, this turn, it gets +1000 power.
ACT - BACKUP +1000</t>
  </si>
  <si>
    <t>PRD/W84-048</t>
  </si>
  <si>
    <t>(C) 2/1 Akino (Landosol/Guild)
AUTO - When this is placed on stage from hand, if you have less Stock than your opponent, you may send the top card of your deck to Stock.
AUTO - When this attacks, if the Level of the character across from this is 3 or higher, this turn, this gets +6000 power.</t>
  </si>
  <si>
    <t>PRD/W84-049</t>
  </si>
  <si>
    <r>
      <t xml:space="preserve">(C) 2/2 Kokkoro (Landosol/Guild)
CONT - If you have 2 or more other &lt;Landosol&gt;, this gets +1000.
AUTO - </t>
    </r>
    <r>
      <rPr>
        <sz val="10"/>
        <color rgb="FFE06666"/>
        <rFont val="Arial"/>
      </rPr>
      <t xml:space="preserve">{CX COMBO} </t>
    </r>
    <r>
      <rPr>
        <sz val="10"/>
        <color rgb="FF000000"/>
        <rFont val="Arial"/>
      </rPr>
      <t>EXPERIENCE</t>
    </r>
    <r>
      <rPr>
        <sz val="10"/>
        <color rgb="FF000000"/>
        <rFont val="Arial"/>
      </rPr>
      <t xml:space="preserve"> - When this attacks, if you have the</t>
    </r>
    <r>
      <rPr>
        <sz val="10"/>
        <color rgb="FF000000"/>
        <rFont val="Arial"/>
      </rPr>
      <t xml:space="preserve"> Bar CX (052)</t>
    </r>
    <r>
      <rPr>
        <sz val="10"/>
        <color rgb="FF000000"/>
        <rFont val="Arial"/>
      </rPr>
      <t xml:space="preserve"> in the Climax Area, if you have </t>
    </r>
    <r>
      <rPr>
        <sz val="10"/>
        <color rgb="FF000000"/>
        <rFont val="Arial"/>
      </rPr>
      <t>{0/0 Yuuki assist - 088}</t>
    </r>
    <r>
      <rPr>
        <sz val="10"/>
        <color rgb="FF000000"/>
        <rFont val="Arial"/>
      </rPr>
      <t xml:space="preserve"> in your Level, choose up to 2 &lt;Landosol&gt; characters from Waiting Room, put them in Stock in any order, and this turn, this gets +2500 power.</t>
    </r>
  </si>
  <si>
    <t>PRD/W84-050</t>
  </si>
  <si>
    <r>
      <t xml:space="preserve">(U) 1/1 Event
If you do not have a &lt;Landosol&gt; character, you cannot play this from hand.
Send this to Memory.
</t>
    </r>
    <r>
      <rPr>
        <i/>
        <sz val="10"/>
        <rFont val="Arial"/>
      </rPr>
      <t>(The following abilities do NOT stack since it doesn't say if you have X or more, just if you have exactly X.)</t>
    </r>
    <r>
      <rPr>
        <sz val="10"/>
        <color rgb="FF000000"/>
        <rFont val="Arial"/>
      </rPr>
      <t xml:space="preserve">
If you have 1 of this event in Memory, choose up to 1 &lt;Landosol&gt; character from Waiting Room, put it into Stock, choose 1 of your characters, this turn, it gets +1000 power and +1 Soul.
If you have 2, choose 1 character from your Waiting Room, and add it to hand.
If you have 3, search your deck for up to 1 &lt;Landosol&gt; character, show it to your opponent, add it to hand, and shuffle your deck afterwards.
If you have 4, deal 1 damage to your opponent.</t>
    </r>
  </si>
  <si>
    <t>PRD/W84-051</t>
  </si>
  <si>
    <t>(CR) Gold Bar CX</t>
  </si>
  <si>
    <t>PRD/W84-052</t>
  </si>
  <si>
    <t>(CC) Gold Bar CX</t>
  </si>
  <si>
    <t>PRD/W84-053</t>
  </si>
  <si>
    <t>PRD/W84-054</t>
  </si>
  <si>
    <t>(CC) Gold Bag CX</t>
  </si>
  <si>
    <t>PRD/W84-055</t>
  </si>
  <si>
    <r>
      <t>(RR) 1/0 Kyaru (Landosol/Guild)
CONT - If all of your characters are &lt;Landosol&gt;, this gets +1000 power.
AUTO -</t>
    </r>
    <r>
      <rPr>
        <sz val="10"/>
        <color rgb="FFE06666"/>
        <rFont val="Arial"/>
      </rPr>
      <t xml:space="preserve"> {CX COMBO}</t>
    </r>
    <r>
      <rPr>
        <sz val="10"/>
        <color rgb="FF000000"/>
        <rFont val="Arial"/>
      </rPr>
      <t xml:space="preserve"> EXPERIENCE 2</t>
    </r>
    <r>
      <rPr>
        <sz val="10"/>
        <color rgb="FF000000"/>
        <rFont val="Arial"/>
      </rPr>
      <t xml:space="preserve"> - When this attacks, if you have the </t>
    </r>
    <r>
      <rPr>
        <sz val="10"/>
        <color rgb="FF000000"/>
        <rFont val="Arial"/>
      </rPr>
      <t>Gate CX (080)</t>
    </r>
    <r>
      <rPr>
        <sz val="10"/>
        <color rgb="FF000000"/>
        <rFont val="Arial"/>
      </rPr>
      <t xml:space="preserve"> in the Climax Area, and the sum of Levels of cards in your Level Zone is 2 or more, mill 2, then choose up to 1 Level X or lower &lt;Landosol&gt; character from your Waiting Room, add it to hand, and this turn, this gets +1000 power. X equals the sum of Levels of the milled cards.</t>
    </r>
  </si>
  <si>
    <t>PRD/W84-056</t>
  </si>
  <si>
    <t>(RR) 3/2 Kyaru (Landosol/Guild)
CONT - If you have 4 or more &lt;Landosol&gt; characters, this gets -1 Level in hand.
CONT - During your turn, if all of your characters are &lt;Landosol&gt;, this gets +2000 power.
AUTO - [Discard 1 card] When this is placed on stage from hand, you may pay cost. If you do, put the top card of your Clock into Stock.</t>
  </si>
  <si>
    <t>PRD/W84-057</t>
  </si>
  <si>
    <r>
      <rPr>
        <b/>
        <sz val="10"/>
        <rFont val="Arial"/>
      </rPr>
      <t>(R) 0/0 Kyaru (Landosol/Guild)
AUTO</t>
    </r>
    <r>
      <rPr>
        <sz val="10"/>
        <color rgb="FF000000"/>
        <rFont val="Arial"/>
      </rPr>
      <t xml:space="preserve"> - [Discard 1 card] When this is sent from stage to Waiting Room, you may pay cost. If you do, look at up to 4 cards from the top of your deck, choose up to 1 Level 1 or higher card from among them, show it to your opponent, add it to hand, and send the rest to Waiting Room.</t>
    </r>
  </si>
  <si>
    <t>PRD/W84-058</t>
  </si>
  <si>
    <r>
      <rPr>
        <b/>
        <sz val="10"/>
        <rFont val="Arial"/>
      </rPr>
      <t>(R) 1/0 Shinobu (Landosol/Guild)
AUTO</t>
    </r>
    <r>
      <rPr>
        <sz val="10"/>
        <color rgb="FF000000"/>
        <rFont val="Arial"/>
      </rPr>
      <t xml:space="preserve"> - This ability activates up to twice per turn. When your other &lt;Landosol&gt; character is placed on stage from hand, this turn, this gets +1000 power.
</t>
    </r>
    <r>
      <rPr>
        <b/>
        <sz val="10"/>
        <rFont val="Arial"/>
      </rPr>
      <t xml:space="preserve">AUTO </t>
    </r>
    <r>
      <rPr>
        <sz val="10"/>
        <color rgb="FF000000"/>
        <rFont val="Arial"/>
      </rPr>
      <t>- When this attacks, look at the top card of your deck, and put it on top of your deck or into your Waiting Room.</t>
    </r>
  </si>
  <si>
    <t>PRD/W84-059</t>
  </si>
  <si>
    <r>
      <rPr>
        <b/>
        <sz val="10"/>
        <rFont val="Arial"/>
      </rPr>
      <t xml:space="preserve">(R) 1/1 Ilya (Landosol/Guild)
CONT </t>
    </r>
    <r>
      <rPr>
        <sz val="10"/>
        <color rgb="FF000000"/>
        <rFont val="Arial"/>
      </rPr>
      <t xml:space="preserve">- If this has a Marker underneath it, this gets +7500 power.
</t>
    </r>
    <r>
      <rPr>
        <b/>
        <sz val="10"/>
        <rFont val="Arial"/>
      </rPr>
      <t xml:space="preserve">AUTO </t>
    </r>
    <r>
      <rPr>
        <sz val="10"/>
        <color rgb="FF000000"/>
        <rFont val="Arial"/>
      </rPr>
      <t>- When this is placed on stage from hand, choose 1</t>
    </r>
    <r>
      <rPr>
        <b/>
        <sz val="10"/>
        <rFont val="Arial"/>
      </rPr>
      <t xml:space="preserve"> {0/0 Yuuki experience Assist - 088}</t>
    </r>
    <r>
      <rPr>
        <sz val="10"/>
        <color rgb="FF000000"/>
        <rFont val="Arial"/>
      </rPr>
      <t xml:space="preserve"> from your Waiting Room, you may put it underneath this card Face-up as a Marker.</t>
    </r>
  </si>
  <si>
    <t>PRD/W84-060</t>
  </si>
  <si>
    <r>
      <rPr>
        <b/>
        <sz val="10"/>
        <rFont val="Arial"/>
      </rPr>
      <t xml:space="preserve">(R) 3/2 Christina (Landosol/Guild)
AUTO - </t>
    </r>
    <r>
      <rPr>
        <b/>
        <sz val="10"/>
        <color rgb="FFE06666"/>
        <rFont val="Arial"/>
      </rPr>
      <t>{CX COMBO}</t>
    </r>
    <r>
      <rPr>
        <sz val="10"/>
        <color rgb="FFE06666"/>
        <rFont val="Arial"/>
      </rPr>
      <t xml:space="preserve"> </t>
    </r>
    <r>
      <rPr>
        <sz val="10"/>
        <color rgb="FF000000"/>
        <rFont val="Arial"/>
      </rPr>
      <t xml:space="preserve">[(1) Send the </t>
    </r>
    <r>
      <rPr>
        <b/>
        <sz val="10"/>
        <rFont val="Arial"/>
      </rPr>
      <t>Standby CX (082)</t>
    </r>
    <r>
      <rPr>
        <sz val="10"/>
        <color rgb="FF000000"/>
        <rFont val="Arial"/>
      </rPr>
      <t xml:space="preserve"> from your Climax Area to Waiting Room] During your Climax Phase, when this is placed on stage by the effect of </t>
    </r>
    <r>
      <rPr>
        <b/>
        <sz val="10"/>
        <rFont val="Arial"/>
      </rPr>
      <t>{Standby CX - 082}</t>
    </r>
    <r>
      <rPr>
        <sz val="10"/>
        <color rgb="FF000000"/>
        <rFont val="Arial"/>
      </rPr>
      <t>, you may pay cost. If you do, Stand this, and until the end of your opponent's next turn, this cannot be Reversed, cannot be targetted by your opponent's effects, and also gains the following ability: "</t>
    </r>
    <r>
      <rPr>
        <b/>
        <sz val="10"/>
        <rFont val="Arial"/>
      </rPr>
      <t xml:space="preserve">CONT </t>
    </r>
    <r>
      <rPr>
        <sz val="10"/>
        <color rgb="FF000000"/>
        <rFont val="Arial"/>
      </rPr>
      <t xml:space="preserve">- During this card's battle, your opponent cannot play Events or BACKUPs from hand."
</t>
    </r>
    <r>
      <rPr>
        <b/>
        <sz val="10"/>
        <rFont val="Arial"/>
      </rPr>
      <t xml:space="preserve">AUTO </t>
    </r>
    <r>
      <rPr>
        <sz val="10"/>
        <color rgb="FF000000"/>
        <rFont val="Arial"/>
      </rPr>
      <t>- When this attacks, this turn, this gets +X power. X equals the number of your opponent's characters times 500.</t>
    </r>
  </si>
  <si>
    <t>PRD/W84-061</t>
  </si>
  <si>
    <r>
      <rPr>
        <b/>
        <sz val="10"/>
        <rFont val="Arial"/>
      </rPr>
      <t xml:space="preserve">(R) 3/2 Kyaru (Landosol/Guild)
CONT - EXPERIENCE 4 </t>
    </r>
    <r>
      <rPr>
        <sz val="10"/>
        <color rgb="FF000000"/>
        <rFont val="Arial"/>
      </rPr>
      <t>- If the sum of Levels of cards in your Level Zone is 4 or more, this gains "</t>
    </r>
    <r>
      <rPr>
        <b/>
        <sz val="10"/>
        <rFont val="Arial"/>
      </rPr>
      <t xml:space="preserve">AUTO - ENCORE </t>
    </r>
    <r>
      <rPr>
        <sz val="10"/>
        <color rgb="FF000000"/>
        <rFont val="Arial"/>
      </rPr>
      <t xml:space="preserve">[Discard 1 character]", and the character across from this gets -1 Soul.
</t>
    </r>
    <r>
      <rPr>
        <b/>
        <sz val="10"/>
        <rFont val="Arial"/>
      </rPr>
      <t>AUTO -</t>
    </r>
    <r>
      <rPr>
        <b/>
        <sz val="10"/>
        <color rgb="FFE06666"/>
        <rFont val="Arial"/>
      </rPr>
      <t xml:space="preserve"> {CX COMBO}</t>
    </r>
    <r>
      <rPr>
        <sz val="10"/>
        <color rgb="FFE06666"/>
        <rFont val="Arial"/>
      </rPr>
      <t xml:space="preserve"> </t>
    </r>
    <r>
      <rPr>
        <sz val="10"/>
        <color rgb="FF000000"/>
        <rFont val="Arial"/>
      </rPr>
      <t xml:space="preserve">(2) When the </t>
    </r>
    <r>
      <rPr>
        <b/>
        <sz val="10"/>
        <rFont val="Arial"/>
      </rPr>
      <t>Standby CX (081)</t>
    </r>
    <r>
      <rPr>
        <sz val="10"/>
        <color rgb="FF000000"/>
        <rFont val="Arial"/>
      </rPr>
      <t xml:space="preserve"> is placed on your Climax Area, if this is in your Front Row, you may pay cost. If you do, put the bottom 4 cards of your opponent's deck into Waiting Room, then deal X damage to your opopnent. X equals the number of Level 0 cards (including Climaxes) sent to Waiting Room.</t>
    </r>
  </si>
  <si>
    <t>PRD/W84-062</t>
  </si>
  <si>
    <r>
      <rPr>
        <b/>
        <sz val="10"/>
        <rFont val="Arial"/>
      </rPr>
      <t>(R) 3/2 Miyako (Landosol/Guild)
AUTO</t>
    </r>
    <r>
      <rPr>
        <sz val="10"/>
        <color rgb="FF000000"/>
        <rFont val="Arial"/>
      </rPr>
      <t xml:space="preserve"> - When this is placed on stage from hand, reveal the top card of your deck. If that card is a &lt;Landosol&gt; character, choose 1 of your opponent's Level 3 or lower characters and 1 Level 0 or lower character from your opponent's Waiting Room, you may swap them, and the character that was placed on stage by this effect gains &lt;Pudding&gt;, until the end of the turn.
</t>
    </r>
    <r>
      <rPr>
        <b/>
        <sz val="10"/>
        <rFont val="Arial"/>
      </rPr>
      <t xml:space="preserve">AUTO </t>
    </r>
    <r>
      <rPr>
        <sz val="10"/>
        <color rgb="FF000000"/>
        <rFont val="Arial"/>
      </rPr>
      <t>- [Discard 1 &lt;Landosol&gt; character] When this card's battle opponent is Reversed, if you have another &lt;Landosol&gt; character, you may pay cost. If you do, Heal 1.</t>
    </r>
  </si>
  <si>
    <t>PRD/W84-063</t>
  </si>
  <si>
    <t>(U) 0/0 Akari (Landosol/Guild)
AUTO - When you use ACCELERATE, choose 1 of your characters, this turn, it gains the following ability: "AUTO - (1) When this card's battle opponent is Reversed, you may pay cost. If you do, choose 1 character from your Waiting Room, and add it to hand."
ACT - [Rest this] Choose 1 of your opponent's Front Row characters, this turn, it gets -1000 power.</t>
  </si>
  <si>
    <t>PRD/W84-064</t>
  </si>
  <si>
    <r>
      <rPr>
        <b/>
        <sz val="10"/>
        <rFont val="Arial"/>
      </rPr>
      <t>(U) 0/0 Ilya (Landosol/Guild)
AUTO</t>
    </r>
    <r>
      <rPr>
        <sz val="10"/>
        <color rgb="FF000000"/>
        <rFont val="Arial"/>
      </rPr>
      <t xml:space="preserve"> - [Put top card of your Stock into Clock] When this is placed on stage from hand, you may pay cost. If you do, search your deck for up to 1 Cost 0 &lt;Landosol&gt; character whose Level is equal or lower than your Level, place it on stage in any slot, and shuffle your deck afterwards.
</t>
    </r>
    <r>
      <rPr>
        <b/>
        <sz val="10"/>
        <rFont val="Arial"/>
      </rPr>
      <t xml:space="preserve">AUTO </t>
    </r>
    <r>
      <rPr>
        <sz val="10"/>
        <color rgb="FF000000"/>
        <rFont val="Arial"/>
      </rPr>
      <t xml:space="preserve">- When this card's damage is cancelled, you may send this to Stock.
</t>
    </r>
  </si>
  <si>
    <t>PRD/W84-065</t>
  </si>
  <si>
    <r>
      <rPr>
        <b/>
        <sz val="10"/>
        <rFont val="Arial"/>
      </rPr>
      <t xml:space="preserve">(U) 1/0 Yori (Landosol/Guild)
AUTO </t>
    </r>
    <r>
      <rPr>
        <sz val="10"/>
        <color rgb="FF000000"/>
        <rFont val="Arial"/>
      </rPr>
      <t xml:space="preserve">- When this attacks, if you have 2 or more other &lt;Landosol&gt; characters, this turn, this gets +2000 power.
</t>
    </r>
    <r>
      <rPr>
        <b/>
        <sz val="10"/>
        <rFont val="Arial"/>
      </rPr>
      <t>AUTO - ACCELERATE</t>
    </r>
    <r>
      <rPr>
        <sz val="10"/>
        <color rgb="FF000000"/>
        <rFont val="Arial"/>
      </rPr>
      <t xml:space="preserve"> [Put the top card of your deck into Clock] At the start of your Climax Phase, you may pay cost. If you do, this turn, this gets +5000 power.</t>
    </r>
  </si>
  <si>
    <t>PRD/W84-066</t>
  </si>
  <si>
    <r>
      <rPr>
        <b/>
        <sz val="10"/>
        <rFont val="Arial"/>
      </rPr>
      <t>(U) 1/0 Tomo (Landosol/Guild)
AUTO</t>
    </r>
    <r>
      <rPr>
        <sz val="10"/>
        <color rgb="FF000000"/>
        <rFont val="Arial"/>
      </rPr>
      <t xml:space="preserve"> - [Discard 1 card] When this attacks, you may pay cost. If you do, during this attack, this gets +1000 power, and during the Trigger Step of this attack, perform Trigger Check twice.</t>
    </r>
  </si>
  <si>
    <t>PRD/W84-067</t>
  </si>
  <si>
    <r>
      <rPr>
        <b/>
        <sz val="10"/>
        <rFont val="Arial"/>
      </rPr>
      <t xml:space="preserve">(U) 1/1 Christina (Landosol/Guild)
CONT </t>
    </r>
    <r>
      <rPr>
        <sz val="10"/>
        <color rgb="FF000000"/>
        <rFont val="Arial"/>
      </rPr>
      <t xml:space="preserve">- If you have 2 or more other &lt;Landosol&gt; characters, this gets +2000 power.
</t>
    </r>
    <r>
      <rPr>
        <b/>
        <sz val="10"/>
        <rFont val="Arial"/>
      </rPr>
      <t>AUTO - ENCORE</t>
    </r>
    <r>
      <rPr>
        <sz val="10"/>
        <color rgb="FF000000"/>
        <rFont val="Arial"/>
      </rPr>
      <t xml:space="preserve"> [Discard 1 character]</t>
    </r>
  </si>
  <si>
    <t>PRD/W84-068</t>
  </si>
  <si>
    <r>
      <rPr>
        <b/>
        <sz val="10"/>
        <rFont val="Arial"/>
      </rPr>
      <t xml:space="preserve">(U) 2/1 Matsuri (Landosol/Guild)
AUTO </t>
    </r>
    <r>
      <rPr>
        <sz val="10"/>
        <color rgb="FF000000"/>
        <rFont val="Arial"/>
      </rPr>
      <t xml:space="preserve">- When this attacks, choose 1 of your other &lt;Landosol&gt; characters, this turn, it gets +X power. X equals the number of your opponent's Level 2 or higher characters times 1000.
</t>
    </r>
    <r>
      <rPr>
        <b/>
        <sz val="10"/>
        <rFont val="Arial"/>
      </rPr>
      <t xml:space="preserve">AUTO </t>
    </r>
    <r>
      <rPr>
        <sz val="10"/>
        <color rgb="FF000000"/>
        <rFont val="Arial"/>
      </rPr>
      <t>- When this is Reversed, if the battle opponent's Level is 2 or lower, you may Reverse that character.</t>
    </r>
  </si>
  <si>
    <t>PRD/W84-069</t>
  </si>
  <si>
    <t>(U) 2/2 Jun (Landosol/Guild)
CONT - For each of your other &lt;Landosol&gt; characters, this gets +1000 power.
CONT - This cannot be targetted by your opponent's effects.</t>
  </si>
  <si>
    <t>PRD/W84-070</t>
  </si>
  <si>
    <t xml:space="preserve">(U) 2/2 Miyako (Landosol/Guild)
CONT - For each of your Back Row &lt;Landosol&gt; characters, this gets +1500 power.
AUTO - ENCORE [Discard 1 &lt;Landosol&gt; character]
</t>
  </si>
  <si>
    <t>PRD/W84-071</t>
  </si>
  <si>
    <t>(C) 0/0 Tomo (Landosol/Guild)
AUTO - When this is placed on stage from hand, choose 1 of your characters, this turn, it gets +2500 power.</t>
  </si>
  <si>
    <t>PRD/W84-072</t>
  </si>
  <si>
    <t xml:space="preserve">(C) 0/0 Christina (Landosol/Guild)
AUTO - When this is placed on stage from hand, look at up to 2 cards from the top of your deck, and put them on top of your deck in any order.
AUTO - [Discard 1 Climax] When this is placed on stage from hand,  you may pay cost. If you do, choose 1 &lt;Landosol&gt; character from your Waiting Room, and add it to hand.
</t>
  </si>
  <si>
    <t>PRD/W84-073</t>
  </si>
  <si>
    <t>(C) 0/0 Kyaru (Landosol/Guild)
AUTO - (2) When this is placed on stage from hand, you may pay cost. If you do, shuffle all cards from your Waiting Room into your deck.
AUTO - SHIFT Lv0</t>
  </si>
  <si>
    <t>PRD/W84-074</t>
  </si>
  <si>
    <t xml:space="preserve">(C) 0/0 Ayumi (Landosol/Guild)
AUTO - When this attacks, reveal the top card of your deck. If that card is a &lt;Landosol&gt; character, add it to hand and discard 1 card.
ACT - [(1) Send this to Waiting Room] Look at up to 4 cards card from the top of your deck, choose up to 1 &lt;Landosol&gt; from among them, show it to your opponent, add it to hand, and send the rest to Waiting Room.
</t>
  </si>
  <si>
    <t>PRD/W84-075</t>
  </si>
  <si>
    <t xml:space="preserve">(C) 0/0 Jun (Landosol/Guild)
CONT - All of your opponent's characters gain "AUTO - ENCORE (2)".
</t>
  </si>
  <si>
    <t>PRD/W84-076</t>
  </si>
  <si>
    <t xml:space="preserve">(C) 1/0 Miyako (Landosol/Guild)
AUTO - When your other character's battle opponent is Reversed, choose 1 of your characters, this turn, it gets +500 power.
ACT - BRAINSTORM [(1) Rest this] Flip over the top 4 cards of your deck, then send them to Waiting Room. For each Climax among them, choose up to 1 character from your Waiting Room, and add it to hand.
</t>
  </si>
  <si>
    <t>PRD/W84-077</t>
  </si>
  <si>
    <t>(C) 2/1 Shinobu (Landosol/Guild)
CONT - All of your other &lt;Landosol&gt; characters get +1000 power.
ACT - [Discard 1 card] Choose 1 {copy of this card} from your Waiting Room, place it on stage in any slot, and at the end of your opponent's next turn, send it to Waiting Room.</t>
  </si>
  <si>
    <t>PRD/W84-078</t>
  </si>
  <si>
    <t>(C) 2/1 Ilya (Landosol/Guild)
AUTO - When this attacks, if the Level of the character across from this is 3 or higher, this turn, this gets +4500 power and +1 Soul.
AUTO - When this Direct Attacks, choose 1 &lt;Landosol&gt; character from your Waiting Room, you may send it to Stock.</t>
  </si>
  <si>
    <t>PRD/W84-079</t>
  </si>
  <si>
    <r>
      <t xml:space="preserve">(U) 1/0 Event
Choose 1 of your characters, until the end of your opponent's next turn, it gains the following ability: "CONT - All of your opponent's characters in all zones lose their card names, and cannot gain new card names."
</t>
    </r>
    <r>
      <rPr>
        <i/>
        <sz val="10"/>
        <rFont val="Arial"/>
      </rPr>
      <t>Zones: deck, hand, waiting room, stage, marker area, clock, level, resolution zone, stock, climax area, memory.</t>
    </r>
  </si>
  <si>
    <t>PRD/W84-080</t>
  </si>
  <si>
    <t>(CR) Gate CX</t>
  </si>
  <si>
    <t>PRD/W84-081</t>
  </si>
  <si>
    <t>(CC) Standby CX</t>
  </si>
  <si>
    <t>PRD/W84-082</t>
  </si>
  <si>
    <t>PRD/W84-083</t>
  </si>
  <si>
    <r>
      <t xml:space="preserve">(RR) 0/0 Mimi (Landosol/Guild)
AUTO - </t>
    </r>
    <r>
      <rPr>
        <sz val="10"/>
        <color rgb="FFE06666"/>
        <rFont val="Arial"/>
      </rPr>
      <t>{CX COMBO}</t>
    </r>
    <r>
      <rPr>
        <sz val="10"/>
        <color rgb="FF000000"/>
        <rFont val="Arial"/>
      </rPr>
      <t xml:space="preserve"> </t>
    </r>
    <r>
      <rPr>
        <sz val="10"/>
        <color rgb="FF000000"/>
        <rFont val="Arial"/>
      </rPr>
      <t xml:space="preserve">When the </t>
    </r>
    <r>
      <rPr>
        <sz val="10"/>
        <color rgb="FF000000"/>
        <rFont val="Arial"/>
      </rPr>
      <t>Pants CX (108)</t>
    </r>
    <r>
      <rPr>
        <sz val="10"/>
        <color rgb="FF000000"/>
        <rFont val="Arial"/>
      </rPr>
      <t xml:space="preserve"> is placed on the Climax Area, choose 1 of your characters, until the end of your opponent's next turn, it gets +1000 power.
</t>
    </r>
    <r>
      <rPr>
        <sz val="10"/>
        <color rgb="FF000000"/>
        <rFont val="Arial"/>
      </rPr>
      <t xml:space="preserve">ACT </t>
    </r>
    <r>
      <rPr>
        <sz val="10"/>
        <color rgb="FF000000"/>
        <rFont val="Arial"/>
      </rPr>
      <t xml:space="preserve">- [Rest this] Choose 1 of your &lt;Landosol&gt; characters, this turn, it gets +2000 power.
</t>
    </r>
    <r>
      <rPr>
        <i/>
        <sz val="10"/>
        <rFont val="Arial"/>
      </rPr>
      <t>Uses the same CX as 085 &amp; 086.</t>
    </r>
  </si>
  <si>
    <t>PRD/W84-084</t>
  </si>
  <si>
    <r>
      <rPr>
        <b/>
        <sz val="10"/>
        <rFont val="Arial"/>
      </rPr>
      <t>(RR) 0/0 Saren &amp; Suzune (Landosol/Guild)
AUTO</t>
    </r>
    <r>
      <rPr>
        <sz val="10"/>
        <color rgb="FF000000"/>
        <rFont val="Arial"/>
      </rPr>
      <t xml:space="preserve"> - (1) When this is placed on stage from hand, you may pay cost. If you do, look at up to 3 cards from the top of your deck, choose 1 card from among them, put it into Clock, and send the rest to Waiting Room. If you put a card into Clock, choose 1 &lt;Landosol&gt; character from your Waiting Room, and add it to hand.
</t>
    </r>
    <r>
      <rPr>
        <b/>
        <sz val="10"/>
        <rFont val="Arial"/>
      </rPr>
      <t xml:space="preserve">AUTO </t>
    </r>
    <r>
      <rPr>
        <sz val="10"/>
        <color rgb="FF000000"/>
        <rFont val="Arial"/>
      </rPr>
      <t>- When your opponent's Climax is placed on the Climax Area, you may send this to Stock.</t>
    </r>
  </si>
  <si>
    <t>PRD/W84-085</t>
  </si>
  <si>
    <r>
      <rPr>
        <b/>
        <sz val="10"/>
        <rFont val="Arial"/>
      </rPr>
      <t>(RR) 1/0 Misogi (Landosol/Guild)
CONT</t>
    </r>
    <r>
      <rPr>
        <sz val="10"/>
        <color rgb="FF000000"/>
        <rFont val="Arial"/>
      </rPr>
      <t xml:space="preserve"> - For each of your other &lt;Landosol&gt; characters, this gets +500 power.
</t>
    </r>
    <r>
      <rPr>
        <b/>
        <sz val="10"/>
        <rFont val="Arial"/>
      </rPr>
      <t xml:space="preserve">AUTO - </t>
    </r>
    <r>
      <rPr>
        <b/>
        <sz val="10"/>
        <color rgb="FFE06666"/>
        <rFont val="Arial"/>
      </rPr>
      <t>{CX COMBO}</t>
    </r>
    <r>
      <rPr>
        <sz val="10"/>
        <color rgb="FF000000"/>
        <rFont val="Arial"/>
      </rPr>
      <t xml:space="preserve"> When this attacks, if you have the </t>
    </r>
    <r>
      <rPr>
        <b/>
        <sz val="10"/>
        <rFont val="Arial"/>
      </rPr>
      <t>Pants CX (108)</t>
    </r>
    <r>
      <rPr>
        <sz val="10"/>
        <color rgb="FF000000"/>
        <rFont val="Arial"/>
      </rPr>
      <t xml:space="preserve"> in the Climax Area, and all of your characters are &lt;Landosol&gt;, reveal the top card of your deck. If that card is a Level 0 or lower character, put it into stock, and if it is not, add it to hand or send it to Waiting Room.
</t>
    </r>
    <r>
      <rPr>
        <i/>
        <sz val="10"/>
        <rFont val="Arial"/>
      </rPr>
      <t>Uses the same CX as 083 &amp; 086.</t>
    </r>
  </si>
  <si>
    <t>PRD/W84-086</t>
  </si>
  <si>
    <r>
      <rPr>
        <b/>
        <sz val="10"/>
        <rFont val="Arial"/>
      </rPr>
      <t>(RR) 3/2 Kyouka (Landosol/Guild)
AUTO</t>
    </r>
    <r>
      <rPr>
        <sz val="10"/>
        <color rgb="FF000000"/>
        <rFont val="Arial"/>
      </rPr>
      <t xml:space="preserve"> - When this is placed on stage from hand, you may Heal 1.
</t>
    </r>
    <r>
      <rPr>
        <b/>
        <sz val="10"/>
        <rFont val="Arial"/>
      </rPr>
      <t xml:space="preserve">AUTO - </t>
    </r>
    <r>
      <rPr>
        <b/>
        <sz val="10"/>
        <color rgb="FFE06666"/>
        <rFont val="Arial"/>
      </rPr>
      <t>{CX COMBO}</t>
    </r>
    <r>
      <rPr>
        <b/>
        <sz val="10"/>
        <rFont val="Arial"/>
      </rPr>
      <t xml:space="preserve"> </t>
    </r>
    <r>
      <rPr>
        <sz val="10"/>
        <color rgb="FF000000"/>
        <rFont val="Arial"/>
      </rPr>
      <t xml:space="preserve">[(2) Discard 1 card] At the end of this card's attack, if you have the </t>
    </r>
    <r>
      <rPr>
        <b/>
        <sz val="10"/>
        <rFont val="Arial"/>
      </rPr>
      <t>Pants CX (108)</t>
    </r>
    <r>
      <rPr>
        <sz val="10"/>
        <color rgb="FF000000"/>
        <rFont val="Arial"/>
      </rPr>
      <t xml:space="preserve"> in the Climax Area, and you have 4 or more other &lt;Landosol&gt; characters, you may pay cost. If you do, declare 2 or 3, and deal X damage to your opponent, where X equals the declared number. If this damage is cancelled, choose up to 2 &lt;Landosol&gt; characters from your Waiting Room, and put them into Stock in any order.
</t>
    </r>
    <r>
      <rPr>
        <i/>
        <sz val="10"/>
        <rFont val="Arial"/>
      </rPr>
      <t>Uses the same CX as 083 &amp; 085.</t>
    </r>
  </si>
  <si>
    <t>PRD/W84-087</t>
  </si>
  <si>
    <r>
      <rPr>
        <b/>
        <sz val="10"/>
        <rFont val="Arial"/>
      </rPr>
      <t>(R) 0/0 Suzume (Landosol/Guild)
AUTO -</t>
    </r>
    <r>
      <rPr>
        <b/>
        <sz val="10"/>
        <color rgb="FFE06666"/>
        <rFont val="Arial"/>
      </rPr>
      <t xml:space="preserve"> {CX COMBO}</t>
    </r>
    <r>
      <rPr>
        <sz val="10"/>
        <color rgb="FF000000"/>
        <rFont val="Arial"/>
      </rPr>
      <t xml:space="preserve"> [Discard 1 card] When your character's Trigger Check reveals </t>
    </r>
    <r>
      <rPr>
        <b/>
        <sz val="10"/>
        <rFont val="Arial"/>
      </rPr>
      <t>{Pants CX  - 110}</t>
    </r>
    <r>
      <rPr>
        <sz val="10"/>
        <color rgb="FF000000"/>
        <rFont val="Arial"/>
      </rPr>
      <t xml:space="preserve">, you may pay cost. If you do, draw 1 card.
</t>
    </r>
    <r>
      <rPr>
        <b/>
        <sz val="10"/>
        <rFont val="Arial"/>
      </rPr>
      <t>ACT - BRAINSTORM</t>
    </r>
    <r>
      <rPr>
        <sz val="10"/>
        <color rgb="FF000000"/>
        <rFont val="Arial"/>
      </rPr>
      <t xml:space="preserve"> [(1) Rest this] Flip over the top 4 cards of your deck, then send them to Waiting Room. For each Climax among them, search your deck for up to 1 &lt;Landosol&gt; character, show it to your opponent, add it to hand, and shuffle your deck afterwards.</t>
    </r>
  </si>
  <si>
    <t>PRD/W84-088</t>
  </si>
  <si>
    <r>
      <rPr>
        <b/>
        <sz val="10"/>
        <rFont val="Arial"/>
      </rPr>
      <t>(R) 0/0 Yuuki (Landosol/Guild)
CONT - ASSIST - EXPERIENCE</t>
    </r>
    <r>
      <rPr>
        <sz val="10"/>
        <color rgb="FF000000"/>
        <rFont val="Arial"/>
      </rPr>
      <t xml:space="preserve"> - Characters in front of this card get +X power. X equals the number of colors of cards in your Level Zone times 500.</t>
    </r>
  </si>
  <si>
    <t>PRD/W84-089</t>
  </si>
  <si>
    <r>
      <rPr>
        <b/>
        <sz val="10"/>
        <rFont val="Arial"/>
      </rPr>
      <t>(R) 0/0 Kyouka (Landosol/Guild)
AUTO</t>
    </r>
    <r>
      <rPr>
        <sz val="10"/>
        <color rgb="FF000000"/>
        <rFont val="Arial"/>
      </rPr>
      <t xml:space="preserve"> - At the start of your opponent's Draw Phase, reveal the top card of your deck. If that card is Level 1 or higher, you may return this to hand.</t>
    </r>
  </si>
  <si>
    <t>PRD/W84-090</t>
  </si>
  <si>
    <r>
      <rPr>
        <b/>
        <sz val="10"/>
        <rFont val="Arial"/>
      </rPr>
      <t>(R) 3/2 Saren (Landosol/Guild)
CONT</t>
    </r>
    <r>
      <rPr>
        <sz val="10"/>
        <color rgb="FF000000"/>
        <rFont val="Arial"/>
      </rPr>
      <t xml:space="preserve"> - If you have 2 or less Climaxes in your Waiting Room, this gets -1 Level in hand.
</t>
    </r>
    <r>
      <rPr>
        <b/>
        <sz val="10"/>
        <rFont val="Arial"/>
      </rPr>
      <t xml:space="preserve">CONT </t>
    </r>
    <r>
      <rPr>
        <sz val="10"/>
        <color rgb="FF000000"/>
        <rFont val="Arial"/>
      </rPr>
      <t xml:space="preserve">- For each of your other Back Row &lt;Landosol&gt; characters, this gets +500 power.
</t>
    </r>
    <r>
      <rPr>
        <b/>
        <sz val="10"/>
        <rFont val="Arial"/>
      </rPr>
      <t xml:space="preserve">AUTO </t>
    </r>
    <r>
      <rPr>
        <sz val="10"/>
        <color rgb="FF000000"/>
        <rFont val="Arial"/>
      </rPr>
      <t>- When this is placed on stage from hand, you may Heal 1.</t>
    </r>
  </si>
  <si>
    <t>PRD/W84-091</t>
  </si>
  <si>
    <r>
      <rPr>
        <b/>
        <sz val="10"/>
        <rFont val="Arial"/>
      </rPr>
      <t>(R) 3/2 Labyrista (Landosol/Guild)
AUTO</t>
    </r>
    <r>
      <rPr>
        <sz val="10"/>
        <color rgb="FF000000"/>
        <rFont val="Arial"/>
      </rPr>
      <t xml:space="preserve"> - (1) When this is placed on stage from hand, you may pay cost. If you do, your opponent sends all of their Stock to Waiting Room, then puts an equal number of cards from the top of their deck into Stock.
</t>
    </r>
    <r>
      <rPr>
        <b/>
        <sz val="10"/>
        <rFont val="Arial"/>
      </rPr>
      <t xml:space="preserve">AUTO </t>
    </r>
    <r>
      <rPr>
        <sz val="10"/>
        <color rgb="FF000000"/>
        <rFont val="Arial"/>
      </rPr>
      <t>- [(1) Discard 1 card] When this attacks, you may pay cost. If you do, until the end of your opponent's next turn, this gets +2500 power and +1 Soul.</t>
    </r>
  </si>
  <si>
    <t>PRD/W84-092</t>
  </si>
  <si>
    <r>
      <rPr>
        <b/>
        <sz val="10"/>
        <rFont val="Arial"/>
      </rPr>
      <t>(R) 3/2 Yuuki (Landosol/Guild)
CONT</t>
    </r>
    <r>
      <rPr>
        <sz val="10"/>
        <color rgb="FF000000"/>
        <rFont val="Arial"/>
      </rPr>
      <t xml:space="preserve"> - All of your other &lt;Landosol&gt; characters get +1500 power.
</t>
    </r>
    <r>
      <rPr>
        <b/>
        <sz val="10"/>
        <rFont val="Arial"/>
      </rPr>
      <t>AUTO -</t>
    </r>
    <r>
      <rPr>
        <b/>
        <sz val="10"/>
        <color rgb="FFE06666"/>
        <rFont val="Arial"/>
      </rPr>
      <t xml:space="preserve"> {CX COMBO}</t>
    </r>
    <r>
      <rPr>
        <sz val="10"/>
        <color rgb="FF000000"/>
        <rFont val="Arial"/>
      </rPr>
      <t xml:space="preserve"> [Discard 1 </t>
    </r>
    <r>
      <rPr>
        <b/>
        <sz val="10"/>
        <rFont val="Arial"/>
      </rPr>
      <t>Pants CX</t>
    </r>
    <r>
      <rPr>
        <sz val="10"/>
        <color rgb="FF000000"/>
        <rFont val="Arial"/>
      </rPr>
      <t xml:space="preserve"> </t>
    </r>
    <r>
      <rPr>
        <b/>
        <sz val="10"/>
        <rFont val="Arial"/>
      </rPr>
      <t xml:space="preserve">(109) </t>
    </r>
    <r>
      <rPr>
        <sz val="10"/>
        <color rgb="FF000000"/>
        <rFont val="Arial"/>
      </rPr>
      <t xml:space="preserve">or </t>
    </r>
    <r>
      <rPr>
        <b/>
        <sz val="10"/>
        <rFont val="Arial"/>
      </rPr>
      <t>Red Stock Soul CX (T20)</t>
    </r>
    <r>
      <rPr>
        <sz val="10"/>
        <color rgb="FF000000"/>
        <rFont val="Arial"/>
      </rPr>
      <t>] At the start of your Climax Phase, if this is in the Front Row, you may pay cost. If you do, all of your other characters get +1000 power and gain the following ability, until the end of the turn: "</t>
    </r>
    <r>
      <rPr>
        <b/>
        <sz val="10"/>
        <rFont val="Arial"/>
      </rPr>
      <t xml:space="preserve">AUTO </t>
    </r>
    <r>
      <rPr>
        <sz val="10"/>
        <color rgb="FF000000"/>
        <rFont val="Arial"/>
      </rPr>
      <t xml:space="preserve">- When this card's battle opponent is Reversed, you may deal 1 damage to your opponent."
</t>
    </r>
    <r>
      <rPr>
        <i/>
        <sz val="10"/>
        <rFont val="Arial"/>
      </rPr>
      <t>Pants CX has the same name as the Red Stock Soul from the TD+.</t>
    </r>
  </si>
  <si>
    <t>PRD/W84-093</t>
  </si>
  <si>
    <r>
      <rPr>
        <b/>
        <sz val="10"/>
        <rFont val="Arial"/>
      </rPr>
      <t>(U) 0/0 Yuuki (Landosol/Guild)
AUTO -</t>
    </r>
    <r>
      <rPr>
        <b/>
        <sz val="10"/>
        <color rgb="FFE06666"/>
        <rFont val="Arial"/>
      </rPr>
      <t xml:space="preserve"> {CX COMBO}</t>
    </r>
    <r>
      <rPr>
        <b/>
        <sz val="10"/>
        <rFont val="Arial"/>
      </rPr>
      <t xml:space="preserve"> EXPERIENCE</t>
    </r>
    <r>
      <rPr>
        <sz val="10"/>
        <color rgb="FF000000"/>
        <rFont val="Arial"/>
      </rPr>
      <t xml:space="preserve"> - When this is Reversed, look at up to X cards from the top of your deck, choose up to 1 "Princess Strike", "Grim Burst", or "For Victory" </t>
    </r>
    <r>
      <rPr>
        <b/>
        <sz val="10"/>
        <rFont val="Arial"/>
      </rPr>
      <t xml:space="preserve">{Choice CX for Pecorine 3/2 - 025, Gate CX for Kyaru 1/0 - 080, and Goldbar CX for Kokkoro 1/0 - 051, respectively} </t>
    </r>
    <r>
      <rPr>
        <sz val="10"/>
        <color rgb="FF000000"/>
        <rFont val="Arial"/>
      </rPr>
      <t>from among them, show it to your opponent, add it to hand, and send the rest to Waiting Room. If you added a card to hand, discard 1 card. X equals 4 if the number of colors among cards in your Level Zone is 2 or more; otherwise X equals 3.</t>
    </r>
  </si>
  <si>
    <t>PRD/W84-094</t>
  </si>
  <si>
    <r>
      <rPr>
        <b/>
        <sz val="10"/>
        <rFont val="Arial"/>
      </rPr>
      <t>(U) 1/0 Shizuru (Landosol/Guild)
CONT</t>
    </r>
    <r>
      <rPr>
        <sz val="10"/>
        <color rgb="FF000000"/>
        <rFont val="Arial"/>
      </rPr>
      <t xml:space="preserve"> - If you have another </t>
    </r>
    <r>
      <rPr>
        <b/>
        <sz val="10"/>
        <rFont val="Arial"/>
      </rPr>
      <t>{0/0 Yuuki experience Assist - 088}</t>
    </r>
    <r>
      <rPr>
        <sz val="10"/>
        <color rgb="FF000000"/>
        <rFont val="Arial"/>
      </rPr>
      <t>, this gets +1 Level and +2500 power.</t>
    </r>
  </si>
  <si>
    <t>PRD/W84-095</t>
  </si>
  <si>
    <r>
      <rPr>
        <b/>
        <sz val="10"/>
        <rFont val="Arial"/>
      </rPr>
      <t>(U) 1/0 Mimi (Landosol/Guild)
AUTO</t>
    </r>
    <r>
      <rPr>
        <sz val="10"/>
        <color rgb="FF000000"/>
        <rFont val="Arial"/>
      </rPr>
      <t xml:space="preserve"> - When this attacks, choose 1 of your other &lt;Landosol&gt; characters, this turn, it gets +X power. X equals the number of your other &lt;Landosol&gt; characters times 500.
</t>
    </r>
    <r>
      <rPr>
        <b/>
        <sz val="10"/>
        <rFont val="Arial"/>
      </rPr>
      <t xml:space="preserve">AUTO </t>
    </r>
    <r>
      <rPr>
        <sz val="10"/>
        <color rgb="FF000000"/>
        <rFont val="Arial"/>
      </rPr>
      <t>- When this attacks, all of your characters gain the following ability, until the end of the turn: "</t>
    </r>
    <r>
      <rPr>
        <b/>
        <sz val="10"/>
        <rFont val="Arial"/>
      </rPr>
      <t xml:space="preserve">AUTO </t>
    </r>
    <r>
      <rPr>
        <sz val="10"/>
        <color rgb="FF000000"/>
        <rFont val="Arial"/>
      </rPr>
      <t>- [Discard 1 Climax] When this card's Trigger Check reveals a Climax, you may pay cost. If you do, choose 1 &lt;Landosol&gt; character from your Waiting Room, and add it to hand."</t>
    </r>
  </si>
  <si>
    <t>PRD/W84-096</t>
  </si>
  <si>
    <r>
      <rPr>
        <b/>
        <sz val="10"/>
        <rFont val="Arial"/>
      </rPr>
      <t>(U) 1/0 Saren (Landosol/Guild)
AUTO</t>
    </r>
    <r>
      <rPr>
        <sz val="10"/>
        <color rgb="FF000000"/>
        <rFont val="Arial"/>
      </rPr>
      <t xml:space="preserve"> - When this is placed on stage from hand, this turn, this gets +1500 power.
</t>
    </r>
    <r>
      <rPr>
        <b/>
        <sz val="10"/>
        <rFont val="Arial"/>
      </rPr>
      <t xml:space="preserve">AUTO - </t>
    </r>
    <r>
      <rPr>
        <b/>
        <sz val="10"/>
        <color rgb="FFE06666"/>
        <rFont val="Arial"/>
      </rPr>
      <t xml:space="preserve">{CX COMBO} </t>
    </r>
    <r>
      <rPr>
        <sz val="10"/>
        <color rgb="FF000000"/>
        <rFont val="Arial"/>
      </rPr>
      <t xml:space="preserve">When this attacks, if you have the </t>
    </r>
    <r>
      <rPr>
        <b/>
        <sz val="10"/>
        <rFont val="Arial"/>
      </rPr>
      <t>Pants CX (110)</t>
    </r>
    <r>
      <rPr>
        <sz val="10"/>
        <color rgb="FF000000"/>
        <rFont val="Arial"/>
      </rPr>
      <t xml:space="preserve"> in the Climax Area, and you have another &lt;Landosol&gt; character, during the Trigger Step of this attack, perform Trigger Check twice.</t>
    </r>
  </si>
  <si>
    <t>PRD/W84-097</t>
  </si>
  <si>
    <t>(U) 1/1 Rino (Landosol/Guild)
AUTO - When this is placed on stage from hand, all of your opponent's Front Row characters get -500 power, until the end of the turn.
AUTO - When this is Reversed, if the battle opponent's Level is higher than your opponent's Level, you may send that character to the bottom of your opponent's deck.</t>
  </si>
  <si>
    <t>PRD/W84-098</t>
  </si>
  <si>
    <t>(U) 2/1 Misogi (Landosol/Guild)
AUTO - When your Climax is placed on the Climax Area, choose 1 of your characters, until the end of your opponent's next turn, it gets +4000 power.
AUTO - [Discard 1 Climax] When your character's Trigger Check reveals a Climax, you may pay cost. If you do, choose 1 character from your Waiting Room, and add it to hand</t>
  </si>
  <si>
    <t>PRD/W84-099</t>
  </si>
  <si>
    <t xml:space="preserve">(C) 0/0 Misogi (Landosol/Guild)
AUTO - When this is placed on stage from hand, mill 2, and this turn, this gets +X power. X equals the number of &lt;Landosol&gt; characters times 1000.
AUTO - When this is Reversed, you may send 1 card from your opponent's Clock to Waiting Room. If you do, put the top card of your opponent's deck to their Clock.
</t>
  </si>
  <si>
    <t>PRD/W84-100</t>
  </si>
  <si>
    <t xml:space="preserve">(C) 0/0 Reno (Landosol/Guild)
AUTO - [Discard 1 card] When this is placed on stage from hand, you may pay cost. If you do, search your deck for up to 1 {0/0 Yuuki assist - 088}, place it on stage in any slot, and shuffle your deck afterwards.
</t>
  </si>
  <si>
    <t>PRD/W84-101</t>
  </si>
  <si>
    <t xml:space="preserve">(C) 1/0 Suzume (Landosol/Guild) 
AUTO - When this is placed on stage from hand, reveal the top card of your deck. If that card is a &lt;Landosol&gt; character, choose 1 of your characters, this turn, it gets +3000 power.
AUTO - (2) When this is placed on stage from hand, you may pay cost. If you do, choose 1 &lt;Landosol&gt; character from your Waiting Room, and add it to hand.
</t>
  </si>
  <si>
    <t>PRD/W84-102</t>
  </si>
  <si>
    <r>
      <rPr>
        <b/>
        <sz val="10"/>
        <rFont val="Arial"/>
      </rPr>
      <t>(C) 1/1 Kyouka (Landosol/Guild)
AUTO</t>
    </r>
    <r>
      <rPr>
        <sz val="10"/>
        <color rgb="FF000000"/>
        <rFont val="Arial"/>
      </rPr>
      <t xml:space="preserve"> - When you use this card's BACKUP, mill the top 3 cards of your deck.
</t>
    </r>
    <r>
      <rPr>
        <b/>
        <sz val="10"/>
        <rFont val="Arial"/>
      </rPr>
      <t>ACT - BACKUP</t>
    </r>
    <r>
      <rPr>
        <sz val="10"/>
        <color rgb="FF000000"/>
        <rFont val="Arial"/>
      </rPr>
      <t xml:space="preserve"> +2000
</t>
    </r>
  </si>
  <si>
    <t>PRD/W84-103</t>
  </si>
  <si>
    <t>(C) 2/1 Shizuru (Landosol/Guild)
AUTO - When you use this card's BACKUP, if you have a &lt;Landosol&gt; character, choose 1 of your battling characters, this turn, it gets +1000 power.
ACT - BACKUP +2500</t>
  </si>
  <si>
    <t>PRD/W84-104</t>
  </si>
  <si>
    <r>
      <rPr>
        <b/>
        <sz val="10"/>
        <rFont val="Arial"/>
      </rPr>
      <t>(C) 2/1 Labyrista (Landosol/Guild)
CONT - ASSIST</t>
    </r>
    <r>
      <rPr>
        <sz val="10"/>
        <color rgb="FF000000"/>
        <rFont val="Arial"/>
      </rPr>
      <t xml:space="preserve"> Level x 500 
</t>
    </r>
    <r>
      <rPr>
        <b/>
        <sz val="10"/>
        <rFont val="Arial"/>
      </rPr>
      <t xml:space="preserve">CONT </t>
    </r>
    <r>
      <rPr>
        <sz val="10"/>
        <color rgb="FF000000"/>
        <rFont val="Arial"/>
      </rPr>
      <t>- If your Level is 3 or higher, this gains the following ability: "</t>
    </r>
    <r>
      <rPr>
        <b/>
        <sz val="10"/>
        <rFont val="Arial"/>
      </rPr>
      <t xml:space="preserve">ACT </t>
    </r>
    <r>
      <rPr>
        <sz val="10"/>
        <color rgb="FF000000"/>
        <rFont val="Arial"/>
      </rPr>
      <t xml:space="preserve">- [(1) Send this to Waiting Room] Choose 1 </t>
    </r>
    <r>
      <rPr>
        <b/>
        <sz val="10"/>
        <rFont val="Arial"/>
      </rPr>
      <t>{3/2 Yuuki CX Combo - 092}</t>
    </r>
    <r>
      <rPr>
        <sz val="10"/>
        <color rgb="FF000000"/>
        <rFont val="Arial"/>
      </rPr>
      <t xml:space="preserve"> from your Waiting Room, and place it on stage in this card's slot."</t>
    </r>
  </si>
  <si>
    <t>PRD/W84-105</t>
  </si>
  <si>
    <r>
      <rPr>
        <b/>
        <sz val="10"/>
        <rFont val="Arial"/>
      </rPr>
      <t xml:space="preserve">(C) 2/1 Mimi (Landosol/Guild)
AUTO </t>
    </r>
    <r>
      <rPr>
        <sz val="10"/>
        <color rgb="FF000000"/>
        <rFont val="Arial"/>
      </rPr>
      <t xml:space="preserve">- When this is placed on stage from hand, this turn, this gets +X power, X equals the number of your &lt;Landosol&gt; characters times 1000.
</t>
    </r>
    <r>
      <rPr>
        <b/>
        <sz val="10"/>
        <rFont val="Arial"/>
      </rPr>
      <t xml:space="preserve">AUTO </t>
    </r>
    <r>
      <rPr>
        <sz val="10"/>
        <color rgb="FF000000"/>
        <rFont val="Arial"/>
      </rPr>
      <t>- When this card's battle opponent is Reversed, if there is a Climax in your Climax Area, you may put the top card of your deck into Stock.</t>
    </r>
  </si>
  <si>
    <t>PRD/W84-106</t>
  </si>
  <si>
    <t>(U) 1/0 Event 
Reveal cards from the top of your deck until you reveal a Climax, or until your entire deck is revealed. If you reveal a Climax, add it to hand, put the rest back into your deck, and shuffle your deck afterwards.</t>
  </si>
  <si>
    <t>PRD/W84-107</t>
  </si>
  <si>
    <t>(U) 1/0 Event
Mill 2, then choose up to 1 Level X or lower &lt;Landosol&gt; character from your Waiting Room, add it to hand, X equals the sum of Levels of the milled cards.</t>
  </si>
  <si>
    <t>PRD/W84-108</t>
  </si>
  <si>
    <t>(CR) Pants CX</t>
  </si>
  <si>
    <t>PRD/W84-109</t>
  </si>
  <si>
    <r>
      <t xml:space="preserve">(CC) Pants CX
</t>
    </r>
    <r>
      <rPr>
        <i/>
        <sz val="10"/>
        <rFont val="Arial"/>
      </rPr>
      <t>Has the same name as the Red Stock Soul from the TD+ (T20).</t>
    </r>
  </si>
  <si>
    <t>PRD/W84-110</t>
  </si>
  <si>
    <t>(CC) Pants CX</t>
  </si>
  <si>
    <t>PRD/W84-111
BOX PR</t>
  </si>
  <si>
    <r>
      <rPr>
        <b/>
        <sz val="10"/>
        <rFont val="Arial"/>
      </rPr>
      <t>(PR) 1/1 Pecorine (Landosol/Guild)
CONT</t>
    </r>
    <r>
      <rPr>
        <sz val="10"/>
        <color rgb="FF000000"/>
        <rFont val="Arial"/>
      </rPr>
      <t xml:space="preserve"> - If chara facing this is Cost 0 or lower, +3500 and +1 Lv.</t>
    </r>
  </si>
  <si>
    <t>PRD/W84-112
BOX PR</t>
  </si>
  <si>
    <r>
      <rPr>
        <b/>
        <sz val="10"/>
        <rFont val="Arial"/>
      </rPr>
      <t>(PR) 0/0 Kokkoro (Landosol/Guild)
CONT</t>
    </r>
    <r>
      <rPr>
        <sz val="10"/>
        <color rgb="FF000000"/>
        <rFont val="Arial"/>
      </rPr>
      <t xml:space="preserve"> - If you have 2 or less stock, +1000 and +1 Lv.</t>
    </r>
  </si>
  <si>
    <t>PRD/W84-113
BOX PR</t>
  </si>
  <si>
    <r>
      <rPr>
        <b/>
        <sz val="10"/>
        <rFont val="Arial"/>
      </rPr>
      <t>(PR) 0/0 Kyaru (Landosol/Guild)
CONT</t>
    </r>
    <r>
      <rPr>
        <sz val="10"/>
        <color rgb="FF000000"/>
        <rFont val="Arial"/>
      </rPr>
      <t xml:space="preserve"> - Global 500 to Landosol
</t>
    </r>
    <r>
      <rPr>
        <b/>
        <sz val="10"/>
        <rFont val="Arial"/>
      </rPr>
      <t xml:space="preserve">AUTO </t>
    </r>
    <r>
      <rPr>
        <sz val="10"/>
        <color rgb="FF000000"/>
        <rFont val="Arial"/>
      </rPr>
      <t>- When your chara triggers a Climax, give 1000 anywhere.</t>
    </r>
  </si>
  <si>
    <t>PRD/W84-114
BOX PR</t>
  </si>
  <si>
    <r>
      <rPr>
        <b/>
        <sz val="10"/>
        <rFont val="Arial"/>
      </rPr>
      <t>(PR) 2/1 Yuuki (Landosol/Guild)
AUTO</t>
    </r>
    <r>
      <rPr>
        <sz val="10"/>
        <color rgb="FF000000"/>
        <rFont val="Arial"/>
      </rPr>
      <t xml:space="preserve"> - When you use this card's BACKUP, choose 1 of your battling characters, this turn, it gains the following ability: "</t>
    </r>
    <r>
      <rPr>
        <b/>
        <sz val="10"/>
        <rFont val="Arial"/>
      </rPr>
      <t xml:space="preserve">AUTO </t>
    </r>
    <r>
      <rPr>
        <sz val="10"/>
        <color rgb="FF000000"/>
        <rFont val="Arial"/>
      </rPr>
      <t xml:space="preserve">- When this card's battle opponent is Reversed, send it to Memory."
</t>
    </r>
    <r>
      <rPr>
        <b/>
        <sz val="10"/>
        <rFont val="Arial"/>
      </rPr>
      <t>ACT - BACKUP</t>
    </r>
    <r>
      <rPr>
        <sz val="10"/>
        <color rgb="FF000000"/>
        <rFont val="Arial"/>
      </rPr>
      <t xml:space="preserve"> +3000</t>
    </r>
  </si>
  <si>
    <t>PRD/W84-T01</t>
  </si>
  <si>
    <r>
      <rPr>
        <b/>
        <sz val="10"/>
        <rFont val="Arial"/>
      </rPr>
      <t>(TD) 0/0 Kokkoro (Landosol/Guild)
CONT</t>
    </r>
    <r>
      <rPr>
        <sz val="10"/>
        <color rgb="FF000000"/>
        <rFont val="Arial"/>
      </rPr>
      <t xml:space="preserve"> - If all of your characters are &lt;Landosol&gt;, this gets +1000 power.
</t>
    </r>
    <r>
      <rPr>
        <b/>
        <sz val="10"/>
        <rFont val="Arial"/>
      </rPr>
      <t xml:space="preserve">AUTO </t>
    </r>
    <r>
      <rPr>
        <sz val="10"/>
        <color rgb="FF000000"/>
        <rFont val="Arial"/>
      </rPr>
      <t>- [(1) Discard 1 card] When this is placed on stage from hand, you may pay cost. If you do, look at up to 3 cards from the top of your deck, choose up to 1 card from among them, add it to hand, and send the rest to Waiting Room.</t>
    </r>
  </si>
  <si>
    <t>PRD/W84-T02</t>
  </si>
  <si>
    <t>(TD) 0/0 Pecorine (Landosol/Guild)
CONT - ASSIST +500
AUTO - When your Climax is placed on the Climax Area, choose 1 of your characters, this turn, it gets +1000 power.</t>
  </si>
  <si>
    <t>PRD/W84-T03</t>
  </si>
  <si>
    <r>
      <rPr>
        <b/>
        <sz val="10"/>
        <rFont val="Arial"/>
      </rPr>
      <t>(TD) 0/0 Kokkoro (Landosol/Guild)
CONT</t>
    </r>
    <r>
      <rPr>
        <sz val="10"/>
        <color rgb="FF000000"/>
        <rFont val="Arial"/>
      </rPr>
      <t xml:space="preserve"> - You cannot play Events or BACKUPS from hand.</t>
    </r>
  </si>
  <si>
    <t>PRD/W84-T04</t>
  </si>
  <si>
    <r>
      <rPr>
        <b/>
        <sz val="10"/>
        <rFont val="Arial"/>
      </rPr>
      <t>1/0 Kokkoro
AUTO</t>
    </r>
    <r>
      <rPr>
        <sz val="10"/>
        <color rgb="FF000000"/>
        <rFont val="Arial"/>
      </rPr>
      <t xml:space="preserve"> - When this card attacks, choose one of your characters, it gets +2500 power until end of turn.</t>
    </r>
  </si>
  <si>
    <t>PRD/W84-T05</t>
  </si>
  <si>
    <r>
      <rPr>
        <b/>
        <sz val="10"/>
        <rFont val="Arial"/>
      </rPr>
      <t>(TD) 1/0 Pecorine (Landosol/Guild)
CONT</t>
    </r>
    <r>
      <rPr>
        <sz val="10"/>
        <color rgb="FF000000"/>
        <rFont val="Arial"/>
      </rPr>
      <t xml:space="preserve"> - If you have 2 or more other &lt;Landosol&gt; characters, this gets +1000 power.
</t>
    </r>
    <r>
      <rPr>
        <b/>
        <sz val="10"/>
        <rFont val="Arial"/>
      </rPr>
      <t xml:space="preserve">AUTO - </t>
    </r>
    <r>
      <rPr>
        <b/>
        <sz val="10"/>
        <color rgb="FFE06666"/>
        <rFont val="Arial"/>
      </rPr>
      <t>{CX COMBO}</t>
    </r>
    <r>
      <rPr>
        <sz val="10"/>
        <color rgb="FFE06666"/>
        <rFont val="Arial"/>
      </rPr>
      <t xml:space="preserve"> </t>
    </r>
    <r>
      <rPr>
        <sz val="10"/>
        <color rgb="FF000000"/>
        <rFont val="Arial"/>
      </rPr>
      <t xml:space="preserve">When this card's battle opponent is Reversed, if you have </t>
    </r>
    <r>
      <rPr>
        <b/>
        <sz val="10"/>
        <rFont val="Arial"/>
      </rPr>
      <t>Choice CX (T11)</t>
    </r>
    <r>
      <rPr>
        <sz val="10"/>
        <color rgb="FF000000"/>
        <rFont val="Arial"/>
      </rPr>
      <t xml:space="preserve"> in the Climax Area, search your deck for up to 1 &lt;Landosol&gt; character, show it to your opponent, add it to hand, and shuffle your deck afterwards.</t>
    </r>
  </si>
  <si>
    <t>SR &amp; SP</t>
  </si>
  <si>
    <t>PRD/W84-T06</t>
  </si>
  <si>
    <t>(TD) 1/0 Kokkoro vanilla</t>
  </si>
  <si>
    <t>PRD/W84-T07</t>
  </si>
  <si>
    <r>
      <rPr>
        <b/>
        <sz val="10"/>
        <rFont val="Arial"/>
      </rPr>
      <t>1/1 Pecorine
ACT - BACKUP</t>
    </r>
    <r>
      <rPr>
        <sz val="10"/>
        <color rgb="FF000000"/>
        <rFont val="Arial"/>
      </rPr>
      <t xml:space="preserve"> +2500</t>
    </r>
  </si>
  <si>
    <t>PRD/W84-T08</t>
  </si>
  <si>
    <r>
      <rPr>
        <b/>
        <sz val="10"/>
        <rFont val="Arial"/>
      </rPr>
      <t>(TD) 2/1 Kokkoro (Landosol/Guild)
CONT - ASSIST</t>
    </r>
    <r>
      <rPr>
        <sz val="10"/>
        <color rgb="FF000000"/>
        <rFont val="Arial"/>
      </rPr>
      <t xml:space="preserve"> Level x 500
</t>
    </r>
    <r>
      <rPr>
        <b/>
        <sz val="10"/>
        <rFont val="Arial"/>
      </rPr>
      <t xml:space="preserve">ACT </t>
    </r>
    <r>
      <rPr>
        <sz val="10"/>
        <color rgb="FF000000"/>
        <rFont val="Arial"/>
      </rPr>
      <t>- [(1) Rest this] If you have 2 or less hand, draw 1 card.</t>
    </r>
  </si>
  <si>
    <t>PRD/W84-T09</t>
  </si>
  <si>
    <t>2/2 Pecorine
AUTO - When this card attacks, it gets +X power until end of turn. X is equal to the number of your other &lt;Landosol&gt; characters times 1000.
AUTO - ENCORE [Discard 1 &lt;Landosol&gt; character from hand to waiting room]</t>
  </si>
  <si>
    <t>PRD/W84-T10</t>
  </si>
  <si>
    <t xml:space="preserve">(TD) 3/2 Pecorine (Landosol/Guild)
CONT - If you have another {0/0 Kyaru - T14} and {2/1 Kokkoro - T08}, this gets +2000 power.
AUTO - When this is placed on stage from hand, you may Heal 1.
</t>
  </si>
  <si>
    <t>PRD/W84-T11</t>
  </si>
  <si>
    <t>(TD) Choice CX</t>
  </si>
  <si>
    <t>PRD/W84-T12</t>
  </si>
  <si>
    <t>+2 Soul CX</t>
  </si>
  <si>
    <t>PRD/W84-T13</t>
  </si>
  <si>
    <r>
      <rPr>
        <b/>
        <sz val="10"/>
        <rFont val="Arial"/>
      </rPr>
      <t xml:space="preserve">(TD) 0/0 Yuuki
CONT </t>
    </r>
    <r>
      <rPr>
        <sz val="10"/>
        <color rgb="FF000000"/>
        <rFont val="Arial"/>
      </rPr>
      <t xml:space="preserve">- During your turn, all of your other </t>
    </r>
    <r>
      <rPr>
        <b/>
        <sz val="10"/>
        <rFont val="Arial"/>
      </rPr>
      <t xml:space="preserve">{1/0 Kokkoro vanilla -T06} </t>
    </r>
    <r>
      <rPr>
        <sz val="10"/>
        <color rgb="FF000000"/>
        <rFont val="Arial"/>
      </rPr>
      <t xml:space="preserve">get +2000 power.
</t>
    </r>
    <r>
      <rPr>
        <b/>
        <sz val="10"/>
        <rFont val="Arial"/>
      </rPr>
      <t xml:space="preserve">AUTO </t>
    </r>
    <r>
      <rPr>
        <sz val="10"/>
        <color rgb="FF000000"/>
        <rFont val="Arial"/>
      </rPr>
      <t xml:space="preserve">- </t>
    </r>
    <r>
      <rPr>
        <b/>
        <sz val="10"/>
        <rFont val="Arial"/>
      </rPr>
      <t xml:space="preserve">BOND </t>
    </r>
    <r>
      <rPr>
        <sz val="10"/>
        <color rgb="FF000000"/>
        <rFont val="Arial"/>
      </rPr>
      <t xml:space="preserve">(1) to </t>
    </r>
    <r>
      <rPr>
        <b/>
        <sz val="10"/>
        <rFont val="Arial"/>
      </rPr>
      <t>1/0 Kokkoro (T06)</t>
    </r>
  </si>
  <si>
    <t>PRD/W84-T14</t>
  </si>
  <si>
    <r>
      <rPr>
        <b/>
        <sz val="10"/>
        <rFont val="Arial"/>
      </rPr>
      <t>(TD) 0/0 Kyaru (Landosol/Guild)
ACT</t>
    </r>
    <r>
      <rPr>
        <sz val="10"/>
        <color rgb="FF000000"/>
        <rFont val="Arial"/>
      </rPr>
      <t xml:space="preserve"> - (1) Draw 1 card, then discard 1 card.
</t>
    </r>
    <r>
      <rPr>
        <b/>
        <sz val="10"/>
        <rFont val="Arial"/>
      </rPr>
      <t>ACT - BRAINSTORM</t>
    </r>
    <r>
      <rPr>
        <sz val="10"/>
        <color rgb="FF000000"/>
        <rFont val="Arial"/>
      </rPr>
      <t xml:space="preserve"> [(1) Rest this] Flip over the top 4 cards of your deck, then send them to Waiting Room. For each Climax among them, draw up to 1 card.</t>
    </r>
  </si>
  <si>
    <t>PRD/W84-T15</t>
  </si>
  <si>
    <r>
      <rPr>
        <b/>
        <sz val="10"/>
        <rFont val="Arial"/>
      </rPr>
      <t>(TD) 0/0 Kyaru (Landosol/Guild)
AUTO</t>
    </r>
    <r>
      <rPr>
        <sz val="10"/>
        <color rgb="FF000000"/>
        <rFont val="Arial"/>
      </rPr>
      <t xml:space="preserve"> - At the start of your opponent's Attack Phase, choose 1 of your opponent's Front Row characters, you may move it to an empty Front Row slot.</t>
    </r>
  </si>
  <si>
    <t>PRD/W84-T16</t>
  </si>
  <si>
    <t>1/1 Kyaru
CONT - This gets +500 power for each of your other &lt;Landosol&gt; characters.
AUTO - ENCORE [Put the top card of your deck into your clock]</t>
  </si>
  <si>
    <t>PRD/W84-T17</t>
  </si>
  <si>
    <t xml:space="preserve">2/1 Kyaru
CONT - This gets +1000 power for each of your other &lt;Landosol&gt; characters.
</t>
  </si>
  <si>
    <t>PRD/W84-T18</t>
  </si>
  <si>
    <t>(TD) 3/2 Kyaru (Landosol/Guild)
AUTO - When this is placed on stage from hand, draw 1 card, discard 1 card, then choose up to 1 of your opponent's characters, and return it to hand.
AUTO - [(1) Discard 1 card] When this card's battle opponent is Reversed, you may pay cost. If you do, deal 1 damage to your opponent.</t>
  </si>
  <si>
    <t>PRD/W84-T19</t>
  </si>
  <si>
    <t>(TD) 2/2 Event
Choose up to 2 characters from your Waiting Room, and add them to hand.</t>
  </si>
  <si>
    <t>PRD/W84-T20</t>
  </si>
  <si>
    <r>
      <t xml:space="preserve">(TD) Red Stock Soul
</t>
    </r>
    <r>
      <rPr>
        <i/>
        <sz val="10"/>
        <rFont val="Arial"/>
      </rPr>
      <t>Shares the same name as the Pants CX (109) used for the Booster Yuki 3/2 Combo (092).</t>
    </r>
  </si>
  <si>
    <t>(PR) 2/1 Pecorine (Landosol/Guild)
CONT - EXPERIENCE 3 - If the sum of Levels of cards in your Level Zone is 3 or more, for each of your other &lt;Landosol&gt; characters, this gets +500 power.
AUTO - When this card attacks, if you have 2 or more other &lt;Landosol&gt; characters, this turn, this gets +2000 power.</t>
  </si>
  <si>
    <r>
      <rPr>
        <b/>
        <sz val="10"/>
        <rFont val="Arial"/>
      </rPr>
      <t>(RR) 0/0 Pecorine (Landosol/Guild)
AUTO</t>
    </r>
    <r>
      <rPr>
        <sz val="10"/>
        <color rgb="FF000000"/>
        <rFont val="Arial"/>
      </rPr>
      <t xml:space="preserve"> - When this is placed on stage from hand, this turn, this gets +1500 power.
</t>
    </r>
    <r>
      <rPr>
        <b/>
        <sz val="10"/>
        <rFont val="Arial"/>
      </rPr>
      <t xml:space="preserve">AUTO </t>
    </r>
    <r>
      <rPr>
        <sz val="10"/>
        <color rgb="FF000000"/>
        <rFont val="Arial"/>
      </rPr>
      <t>- When this card's battle opponent is Reversed, choose 1 of your other &lt;Landosol&gt; characters, Rest it, and move it to an empty Back Row slot.</t>
    </r>
  </si>
  <si>
    <t>PRD/W84-P01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</si>
</sst>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font>
    <font>
      <b/>
      <sz val="10"/>
      <name val="Arial"/>
    </font>
    <font>
      <sz val="10"/>
      <name val="Arial"/>
    </font>
    <font>
      <sz val="9"/>
      <name val="Arial"/>
    </font>
    <font>
      <sz val="10"/>
      <name val="Arial"/>
    </font>
    <font>
      <sz val="11"/>
      <color rgb="FF000000"/>
      <name val="Inconsolata"/>
    </font>
    <font>
      <b/>
      <sz val="9"/>
      <name val="Arial"/>
    </font>
    <font>
      <i/>
      <sz val="10"/>
      <name val="Arial"/>
    </font>
    <font>
      <b/>
      <u/>
      <sz val="9"/>
      <color rgb="FF0000FF"/>
      <name val="Arial"/>
    </font>
    <font>
      <b/>
      <sz val="10"/>
      <name val="Arial"/>
    </font>
    <font>
      <i/>
      <sz val="9"/>
      <name val="Arial"/>
    </font>
    <font>
      <i/>
      <sz val="10"/>
      <name val="Arial"/>
    </font>
    <font>
      <sz val="8"/>
      <name val="Arial"/>
    </font>
    <font>
      <b/>
      <sz val="10"/>
      <color rgb="FFE06666"/>
      <name val="Arial"/>
    </font>
    <font>
      <sz val="10"/>
      <color rgb="FFE06666"/>
      <name val="Arial"/>
    </font>
    <font>
      <i/>
      <u/>
      <sz val="10"/>
      <color rgb="FF1155CC"/>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34">
    <xf numFmtId="0" fontId="0" fillId="0" borderId="0" xfId="0" applyFont="1" applyAlignment="1"/>
    <xf numFmtId="0" fontId="3" fillId="0" borderId="0" xfId="0" applyFont="1" applyAlignment="1">
      <alignment horizontal="left" vertical="top"/>
    </xf>
    <xf numFmtId="0" fontId="4" fillId="0" borderId="0" xfId="0" applyFont="1" applyAlignment="1">
      <alignment horizontal="center" vertical="center"/>
    </xf>
    <xf numFmtId="0" fontId="3" fillId="0" borderId="0" xfId="0" applyFont="1" applyAlignment="1">
      <alignment vertical="top" wrapText="1"/>
    </xf>
    <xf numFmtId="0" fontId="4" fillId="0" borderId="0" xfId="0" applyFont="1" applyAlignment="1">
      <alignment horizontal="left" vertical="center" wrapText="1"/>
    </xf>
    <xf numFmtId="0" fontId="3" fillId="0" borderId="0" xfId="0" applyFont="1" applyAlignment="1">
      <alignment vertical="center" wrapText="1"/>
    </xf>
    <xf numFmtId="0" fontId="4"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4" fillId="0" borderId="0" xfId="0" applyFont="1" applyAlignment="1">
      <alignment horizontal="center" vertical="center"/>
    </xf>
    <xf numFmtId="0" fontId="5" fillId="2" borderId="0" xfId="0" applyFont="1" applyFill="1" applyAlignment="1">
      <alignment horizontal="center" vertical="center"/>
    </xf>
    <xf numFmtId="0" fontId="5" fillId="2" borderId="0" xfId="0" applyFont="1" applyFill="1" applyAlignment="1">
      <alignment horizontal="left" vertical="center" wrapText="1"/>
    </xf>
    <xf numFmtId="0" fontId="6" fillId="0" borderId="0" xfId="0" applyFont="1" applyAlignment="1">
      <alignment vertical="top" wrapText="1"/>
    </xf>
    <xf numFmtId="0" fontId="7" fillId="0" borderId="0" xfId="0" applyFont="1" applyAlignment="1">
      <alignment horizontal="left" vertical="center" wrapText="1"/>
    </xf>
    <xf numFmtId="0" fontId="3" fillId="0" borderId="0" xfId="0" applyFont="1" applyAlignment="1">
      <alignment vertical="center" wrapText="1"/>
    </xf>
    <xf numFmtId="0" fontId="4" fillId="0" borderId="0" xfId="0" applyFont="1" applyAlignment="1">
      <alignment horizontal="left" vertical="center" wrapText="1"/>
    </xf>
    <xf numFmtId="0" fontId="3" fillId="0" borderId="0" xfId="0" applyFont="1" applyAlignment="1">
      <alignment vertical="top" wrapText="1"/>
    </xf>
    <xf numFmtId="0" fontId="8" fillId="0" borderId="0" xfId="0" applyFont="1" applyAlignment="1">
      <alignment vertical="top" wrapText="1"/>
    </xf>
    <xf numFmtId="0" fontId="4" fillId="0" borderId="0" xfId="0" applyFont="1" applyAlignment="1">
      <alignment horizontal="left" wrapText="1"/>
    </xf>
    <xf numFmtId="0" fontId="6" fillId="0" borderId="0" xfId="0" applyFont="1" applyAlignment="1">
      <alignment horizontal="center" vertical="center" wrapText="1"/>
    </xf>
    <xf numFmtId="0" fontId="5" fillId="2" borderId="0" xfId="0" applyFont="1" applyFill="1" applyAlignment="1">
      <alignment horizontal="left" wrapText="1"/>
    </xf>
    <xf numFmtId="0" fontId="5" fillId="2" borderId="0" xfId="0" applyFont="1" applyFill="1" applyAlignment="1">
      <alignment horizontal="center" vertical="center"/>
    </xf>
    <xf numFmtId="0" fontId="9" fillId="0" borderId="0" xfId="0" applyFont="1" applyAlignment="1">
      <alignment vertical="center"/>
    </xf>
    <xf numFmtId="0" fontId="10" fillId="0" borderId="0" xfId="0" applyFont="1" applyAlignment="1">
      <alignment vertical="top" wrapText="1"/>
    </xf>
    <xf numFmtId="0" fontId="10" fillId="0" borderId="0" xfId="0" applyFont="1" applyAlignment="1">
      <alignment vertical="top" wrapText="1"/>
    </xf>
    <xf numFmtId="0" fontId="6" fillId="0" borderId="0" xfId="0" applyFont="1" applyAlignment="1">
      <alignment vertical="top" wrapText="1"/>
    </xf>
    <xf numFmtId="0" fontId="9" fillId="0" borderId="0" xfId="0" applyFont="1" applyAlignment="1">
      <alignment horizontal="center" vertical="center"/>
    </xf>
    <xf numFmtId="0" fontId="3" fillId="0" borderId="0" xfId="0" applyFont="1" applyAlignment="1">
      <alignment vertical="center"/>
    </xf>
    <xf numFmtId="0" fontId="11" fillId="0" borderId="0" xfId="0" applyFont="1" applyAlignment="1">
      <alignment vertical="center" wrapText="1"/>
    </xf>
    <xf numFmtId="0" fontId="12" fillId="0" borderId="0" xfId="0" applyFont="1" applyAlignment="1">
      <alignment horizontal="left" vertical="top"/>
    </xf>
    <xf numFmtId="0" fontId="5" fillId="2" borderId="0" xfId="0" applyFont="1" applyFill="1" applyAlignment="1">
      <alignment horizontal="left" vertical="center" wrapText="1"/>
    </xf>
    <xf numFmtId="0" fontId="6" fillId="0" borderId="0" xfId="0" quotePrefix="1" applyFont="1" applyAlignment="1">
      <alignment vertical="top" wrapText="1"/>
    </xf>
    <xf numFmtId="0" fontId="12" fillId="0" borderId="0" xfId="0" applyFont="1" applyAlignment="1">
      <alignment horizontal="left" vertical="top" wrapText="1"/>
    </xf>
    <xf numFmtId="0" fontId="2"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s-tcg.com/wordpress/wp-content/uploads/today_card/20210103_ws07.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114"/>
  <sheetViews>
    <sheetView tabSelected="1" topLeftCell="A111" workbookViewId="0">
      <selection activeCell="A114" sqref="A114"/>
    </sheetView>
  </sheetViews>
  <sheetFormatPr defaultColWidth="14.42578125" defaultRowHeight="15.75" customHeight="1"/>
  <cols>
    <col min="1" max="1" width="12.42578125" customWidth="1"/>
    <col min="2" max="2" width="18.85546875" customWidth="1"/>
    <col min="3" max="3" width="58.140625" customWidth="1"/>
    <col min="4" max="5" width="18.85546875" customWidth="1"/>
  </cols>
  <sheetData>
    <row r="1" spans="1:6" ht="137.25" customHeight="1">
      <c r="A1" s="1" t="s">
        <v>0</v>
      </c>
      <c r="B1" s="2" t="e">
        <f ca="1">image("https://ws-tcg.com/wordpress/wp-content/uploads/today_card/20201221_ws01.png")</f>
        <v>#NAME?</v>
      </c>
      <c r="C1" s="33" t="s">
        <v>272</v>
      </c>
      <c r="D1" s="4" t="e">
        <f ca="1">image("https://ws-tcg.com/wordpress/wp-content/uploads/today_card/20201221_ws11.png")</f>
        <v>#NAME?</v>
      </c>
      <c r="E1" s="5" t="s">
        <v>1</v>
      </c>
      <c r="F1" s="6"/>
    </row>
    <row r="2" spans="1:6" ht="137.25" customHeight="1">
      <c r="A2" s="1" t="s">
        <v>2</v>
      </c>
      <c r="B2" s="2" t="e">
        <f ca="1">image("https://ws-tcg.com/wordpress/wp-content/uploads/today_card/20201231_ws06.png")</f>
        <v>#NAME?</v>
      </c>
      <c r="C2" s="3" t="s">
        <v>3</v>
      </c>
      <c r="D2" s="4" t="e">
        <f ca="1">image("https://ws-tcg.com/wordpress/wp-content/uploads/today_card/20201231_ws24.png")</f>
        <v>#NAME?</v>
      </c>
      <c r="E2" s="7" t="e">
        <f ca="1">image("https://ws-tcg.com/wordpress/wp-content/uploads/today_card/20201231_ws25.png")</f>
        <v>#NAME?</v>
      </c>
      <c r="F2" s="8" t="s">
        <v>4</v>
      </c>
    </row>
    <row r="3" spans="1:6" ht="137.25" customHeight="1">
      <c r="A3" s="1" t="s">
        <v>5</v>
      </c>
      <c r="B3" s="2" t="e">
        <f ca="1">image("https://ws-tcg.com/wordpress/wp-content/uploads/today_card/20201225_ws07.png")</f>
        <v>#NAME?</v>
      </c>
      <c r="C3" s="3" t="s">
        <v>6</v>
      </c>
      <c r="D3" s="4" t="e">
        <f ca="1">image("https://ws-tcg.com/wordpress/wp-content/uploads/today_card/20201225_ws21.png")</f>
        <v>#NAME?</v>
      </c>
      <c r="E3" s="7" t="s">
        <v>7</v>
      </c>
      <c r="F3" s="6"/>
    </row>
    <row r="4" spans="1:6" ht="137.25" customHeight="1">
      <c r="A4" s="1" t="s">
        <v>8</v>
      </c>
      <c r="B4" s="9" t="e">
        <f ca="1">image("https://ws-tcg.com/wordpress/wp-content/uploads/today_card/20210101_ws05.png")</f>
        <v>#NAME?</v>
      </c>
      <c r="C4" s="3" t="s">
        <v>9</v>
      </c>
      <c r="D4" s="4" t="e">
        <f ca="1">image("https://ws-tcg.com/wordpress/wp-content/uploads/today_card/20210101_ws21.png")</f>
        <v>#NAME?</v>
      </c>
      <c r="E4" s="7" t="s">
        <v>10</v>
      </c>
      <c r="F4" s="6"/>
    </row>
    <row r="5" spans="1:6" ht="137.25" customHeight="1">
      <c r="A5" s="1" t="s">
        <v>11</v>
      </c>
      <c r="B5" s="2" t="e">
        <f ca="1">image("https://ws-tcg.com/wordpress/wp-content/uploads/today_card/20201222_ws02.png")</f>
        <v>#NAME?</v>
      </c>
      <c r="C5" s="3" t="s">
        <v>12</v>
      </c>
      <c r="D5" s="4" t="e">
        <f ca="1">image("https://ws-tcg.com/wordpress/wp-content/uploads/today_card/20201222_ws12.png")</f>
        <v>#NAME?</v>
      </c>
      <c r="E5" s="5" t="s">
        <v>10</v>
      </c>
      <c r="F5" s="6"/>
    </row>
    <row r="6" spans="1:6" ht="137.25" customHeight="1">
      <c r="A6" s="1" t="s">
        <v>13</v>
      </c>
      <c r="B6" s="9" t="e">
        <f ca="1">image("https://ws-tcg.com/wordpress/wp-content/uploads/today_card/20210101_ws06.png")</f>
        <v>#NAME?</v>
      </c>
      <c r="C6" s="3" t="s">
        <v>14</v>
      </c>
      <c r="D6" s="4" t="e">
        <f ca="1">image("https://ws-tcg.com/wordpress/wp-content/uploads/today_card/20210101_ws22.png")</f>
        <v>#NAME?</v>
      </c>
      <c r="E6" s="5" t="s">
        <v>10</v>
      </c>
      <c r="F6" s="6"/>
    </row>
    <row r="7" spans="1:6" ht="137.25" customHeight="1">
      <c r="A7" s="1" t="s">
        <v>15</v>
      </c>
      <c r="B7" s="2" t="e">
        <f ca="1">image("https://ws-tcg.com/wordpress/wp-content/uploads/today_card/20210105_nf06.png")</f>
        <v>#NAME?</v>
      </c>
      <c r="C7" s="3" t="s">
        <v>16</v>
      </c>
      <c r="D7" s="4"/>
      <c r="E7" s="5"/>
      <c r="F7" s="6"/>
    </row>
    <row r="8" spans="1:6" ht="137.25" customHeight="1">
      <c r="A8" s="1" t="s">
        <v>17</v>
      </c>
      <c r="B8" s="10" t="e">
        <f ca="1">image("https://ws-tcg.com/wordpress/wp-content/uploads/today_card/20201214_md06.png")</f>
        <v>#NAME?</v>
      </c>
      <c r="C8" s="3" t="s">
        <v>18</v>
      </c>
      <c r="D8" s="11" t="e">
        <f ca="1">image("https://ws-tcg.com/wordpress/wp-content/uploads/today_card/20201214_md25.png")</f>
        <v>#NAME?</v>
      </c>
      <c r="E8" s="5" t="s">
        <v>10</v>
      </c>
      <c r="F8" s="6"/>
    </row>
    <row r="9" spans="1:6" ht="137.25" customHeight="1">
      <c r="A9" s="1" t="s">
        <v>19</v>
      </c>
      <c r="B9" s="9" t="e">
        <f ca="1">image("https://ws-tcg.com/wordpress/wp-content/images/cardlist/p/prd_w84/prd_w84_009.png")</f>
        <v>#NAME?</v>
      </c>
      <c r="C9" s="12" t="s">
        <v>20</v>
      </c>
      <c r="D9" s="4"/>
      <c r="E9" s="5"/>
      <c r="F9" s="6"/>
    </row>
    <row r="10" spans="1:6" ht="137.25" customHeight="1">
      <c r="A10" s="1" t="s">
        <v>21</v>
      </c>
      <c r="B10" s="2" t="e">
        <f ca="1">image("https://ws-tcg.com/wordpress/wp-content/uploads/today_card/20201225_ws08.png")</f>
        <v>#NAME?</v>
      </c>
      <c r="C10" s="12" t="s">
        <v>22</v>
      </c>
      <c r="D10" s="4"/>
      <c r="E10" s="5"/>
      <c r="F10" s="6"/>
    </row>
    <row r="11" spans="1:6" ht="137.25" customHeight="1">
      <c r="A11" s="1" t="s">
        <v>23</v>
      </c>
      <c r="B11" s="9" t="e">
        <f ca="1">image("https://ws-tcg.com/wordpress/wp-content/uploads/today_card/20201222_ws01.png")</f>
        <v>#NAME?</v>
      </c>
      <c r="C11" s="3" t="s">
        <v>24</v>
      </c>
      <c r="D11" s="4" t="e">
        <f ca="1">image("https://ws-tcg.com/wordpress/wp-content/uploads/today_card/20201222_ws11.png")</f>
        <v>#NAME?</v>
      </c>
      <c r="E11" s="5" t="s">
        <v>10</v>
      </c>
      <c r="F11" s="6"/>
    </row>
    <row r="12" spans="1:6" ht="137.25" customHeight="1">
      <c r="A12" s="1" t="s">
        <v>25</v>
      </c>
      <c r="B12" s="9" t="e">
        <f ca="1">image("https://ws-tcg.com/wordpress/wp-content/uploads/today_card/20210101_ws07.png")</f>
        <v>#NAME?</v>
      </c>
      <c r="C12" s="3" t="s">
        <v>26</v>
      </c>
      <c r="D12" s="4" t="e">
        <f ca="1">image("https://ws-tcg.com/wordpress/wp-content/uploads/today_card/20210101_ws23.png")</f>
        <v>#NAME?</v>
      </c>
      <c r="E12" s="5" t="s">
        <v>10</v>
      </c>
      <c r="F12" s="6"/>
    </row>
    <row r="13" spans="1:6" ht="137.25" customHeight="1">
      <c r="A13" s="1" t="s">
        <v>27</v>
      </c>
      <c r="B13" s="9" t="e">
        <f ca="1">image("https://ws-tcg.com/wordpress/wp-content/uploads/today_card/20210101_ws08.png")</f>
        <v>#NAME?</v>
      </c>
      <c r="C13" s="3" t="s">
        <v>28</v>
      </c>
      <c r="D13" s="4" t="e">
        <f ca="1">image("https://ws-tcg.com/wordpress/wp-content/uploads/today_card/20210101_ws24.png")</f>
        <v>#NAME?</v>
      </c>
      <c r="E13" s="5" t="s">
        <v>10</v>
      </c>
      <c r="F13" s="6"/>
    </row>
    <row r="14" spans="1:6" ht="137.25" customHeight="1">
      <c r="A14" s="1" t="s">
        <v>29</v>
      </c>
      <c r="B14" s="2" t="e">
        <f ca="1">image("https://ws-tcg.com/wordpress/wp-content/uploads/today_card/20201222_ws03.png")</f>
        <v>#NAME?</v>
      </c>
      <c r="C14" s="3" t="s">
        <v>30</v>
      </c>
      <c r="D14" s="13" t="e">
        <f ca="1">image("https://ws-tcg.com/wordpress/wp-content/uploads/today_card/20201222_ws13.png")</f>
        <v>#NAME?</v>
      </c>
      <c r="E14" s="5" t="s">
        <v>10</v>
      </c>
      <c r="F14" s="6"/>
    </row>
    <row r="15" spans="1:6" ht="137.25" customHeight="1">
      <c r="A15" s="1" t="s">
        <v>31</v>
      </c>
      <c r="B15" s="9" t="e">
        <f ca="1">image("https://ws-tcg.com/wordpress/wp-content/images/cardlist/p/prd_w84/prd_w84_015.png")</f>
        <v>#NAME?</v>
      </c>
      <c r="C15" s="12" t="s">
        <v>32</v>
      </c>
      <c r="D15" s="4"/>
      <c r="E15" s="5"/>
      <c r="F15" s="6"/>
    </row>
    <row r="16" spans="1:6" ht="137.25" customHeight="1">
      <c r="A16" s="1" t="s">
        <v>33</v>
      </c>
      <c r="B16" s="9" t="e">
        <f ca="1">image("https://ws-tcg.com/wordpress/wp-content/images/cardlist/p/prd_w84/prd_w84_016.png")</f>
        <v>#NAME?</v>
      </c>
      <c r="C16" s="12" t="s">
        <v>34</v>
      </c>
      <c r="D16" s="4"/>
      <c r="E16" s="5"/>
      <c r="F16" s="6"/>
    </row>
    <row r="17" spans="1:6" ht="137.25" customHeight="1">
      <c r="A17" s="1" t="s">
        <v>35</v>
      </c>
      <c r="B17" s="9" t="e">
        <f ca="1">image("https://ws-tcg.com/wordpress/wp-content/images/cardlist/p/prd_w84/prd_w84_017.png")</f>
        <v>#NAME?</v>
      </c>
      <c r="C17" s="12" t="s">
        <v>36</v>
      </c>
      <c r="D17" s="4"/>
      <c r="E17" s="14"/>
      <c r="F17" s="6"/>
    </row>
    <row r="18" spans="1:6" ht="137.25" customHeight="1">
      <c r="A18" s="1" t="s">
        <v>37</v>
      </c>
      <c r="B18" s="9" t="e">
        <f ca="1">image("https://ws-tcg.com/wordpress/wp-content/images/cardlist/p/prd_w84/prd_w84_018.png")</f>
        <v>#NAME?</v>
      </c>
      <c r="C18" s="12" t="s">
        <v>38</v>
      </c>
      <c r="D18" s="4"/>
      <c r="E18" s="5"/>
      <c r="F18" s="6"/>
    </row>
    <row r="19" spans="1:6" ht="137.25" customHeight="1">
      <c r="A19" s="1" t="s">
        <v>39</v>
      </c>
      <c r="B19" s="9" t="e">
        <f ca="1">image("https://ws-tcg.com/wordpress/wp-content/images/cardlist/p/prd_w84/prd_w84_019.png")</f>
        <v>#NAME?</v>
      </c>
      <c r="C19" s="3" t="s">
        <v>40</v>
      </c>
      <c r="D19" s="15"/>
      <c r="E19" s="14"/>
      <c r="F19" s="6"/>
    </row>
    <row r="20" spans="1:6" ht="137.25" customHeight="1">
      <c r="A20" s="1" t="s">
        <v>41</v>
      </c>
      <c r="B20" s="9" t="e">
        <f ca="1">image("https://ws-tcg.com/wordpress/wp-content/images/cardlist/p/prd_w84/prd_w84_020.png")</f>
        <v>#NAME?</v>
      </c>
      <c r="C20" s="12" t="s">
        <v>42</v>
      </c>
      <c r="D20" s="4"/>
      <c r="E20" s="14"/>
      <c r="F20" s="6"/>
    </row>
    <row r="21" spans="1:6" ht="137.25" customHeight="1">
      <c r="A21" s="1" t="s">
        <v>43</v>
      </c>
      <c r="B21" s="9" t="e">
        <f ca="1">image("https://ws-tcg.com/wordpress/wp-content/images/cardlist/p/prd_w84/prd_w84_021.png")</f>
        <v>#NAME?</v>
      </c>
      <c r="C21" s="12" t="s">
        <v>44</v>
      </c>
      <c r="D21" s="4"/>
      <c r="E21" s="5"/>
      <c r="F21" s="6"/>
    </row>
    <row r="22" spans="1:6" ht="137.25" customHeight="1">
      <c r="A22" s="1" t="s">
        <v>45</v>
      </c>
      <c r="B22" s="9" t="e">
        <f ca="1">image("https://ws-tcg.com/wordpress/wp-content/images/cardlist/p/prd_w84/prd_w84_022.png")</f>
        <v>#NAME?</v>
      </c>
      <c r="C22" s="12" t="s">
        <v>46</v>
      </c>
      <c r="D22" s="4"/>
      <c r="E22" s="14"/>
      <c r="F22" s="6"/>
    </row>
    <row r="23" spans="1:6" ht="137.25" customHeight="1">
      <c r="A23" s="1" t="s">
        <v>47</v>
      </c>
      <c r="B23" s="9" t="e">
        <f ca="1">image("https://ws-tcg.com/wordpress/wp-content/uploads/today_card/20210103_ws05.png")</f>
        <v>#NAME?</v>
      </c>
      <c r="C23" s="16" t="s">
        <v>48</v>
      </c>
      <c r="D23" s="4"/>
      <c r="E23" s="5"/>
      <c r="F23" s="6"/>
    </row>
    <row r="24" spans="1:6" ht="137.25" customHeight="1">
      <c r="A24" s="1" t="s">
        <v>49</v>
      </c>
      <c r="B24" s="9" t="e">
        <f ca="1">image("https://ws-tcg.com/wordpress/wp-content/uploads/today_card/20210103_ws06.png")</f>
        <v>#NAME?</v>
      </c>
      <c r="C24" s="17" t="s">
        <v>50</v>
      </c>
      <c r="D24" s="18"/>
      <c r="E24" s="5"/>
      <c r="F24" s="6"/>
    </row>
    <row r="25" spans="1:6" ht="137.25" customHeight="1">
      <c r="A25" s="1" t="s">
        <v>51</v>
      </c>
      <c r="B25" s="9" t="e">
        <f ca="1">image("https://i.imgur.com/c6GuRM5.png?1")</f>
        <v>#NAME?</v>
      </c>
      <c r="C25" s="12" t="s">
        <v>52</v>
      </c>
      <c r="D25" s="18" t="e">
        <f ca="1">image("https://i.imgur.com/0MJYqKb.png?1")</f>
        <v>#NAME?</v>
      </c>
      <c r="E25" s="5" t="s">
        <v>53</v>
      </c>
      <c r="F25" s="6"/>
    </row>
    <row r="26" spans="1:6" ht="137.25" customHeight="1">
      <c r="A26" s="1" t="s">
        <v>54</v>
      </c>
      <c r="B26" s="19" t="e">
        <f ca="1">image("https://i.imgur.com/lWEzawi.png?1")</f>
        <v>#NAME?</v>
      </c>
      <c r="C26" s="12" t="s">
        <v>55</v>
      </c>
      <c r="D26" s="20" t="e">
        <f ca="1">image("https://i.imgur.com/6BEGx1P.png")</f>
        <v>#NAME?</v>
      </c>
      <c r="E26" s="5" t="s">
        <v>53</v>
      </c>
      <c r="F26" s="6"/>
    </row>
    <row r="27" spans="1:6" ht="137.25" customHeight="1">
      <c r="A27" s="1" t="s">
        <v>56</v>
      </c>
      <c r="B27" s="2" t="e">
        <f ca="1">image("https://i.imgur.com/RRUTqtE.png?1")</f>
        <v>#NAME?</v>
      </c>
      <c r="C27" s="12" t="s">
        <v>55</v>
      </c>
      <c r="D27" s="4" t="e">
        <f ca="1">image("https://i.imgur.com/4QqJrW9.png")</f>
        <v>#NAME?</v>
      </c>
      <c r="E27" s="5" t="s">
        <v>53</v>
      </c>
      <c r="F27" s="6"/>
    </row>
    <row r="28" spans="1:6" ht="137.25" customHeight="1">
      <c r="A28" s="1" t="s">
        <v>57</v>
      </c>
      <c r="B28" s="2" t="e">
        <f ca="1">image("https://ws-tcg.com/wordpress/wp-content/uploads/today_card/20201221_ws02.png")</f>
        <v>#NAME?</v>
      </c>
      <c r="C28" s="12" t="s">
        <v>58</v>
      </c>
      <c r="D28" s="20" t="e">
        <f ca="1">image("https://ws-tcg.com/wordpress/wp-content/uploads/today_card/20201221_ws12.png")</f>
        <v>#NAME?</v>
      </c>
      <c r="E28" s="5" t="s">
        <v>1</v>
      </c>
      <c r="F28" s="6"/>
    </row>
    <row r="29" spans="1:6" ht="137.25" customHeight="1">
      <c r="A29" s="1" t="s">
        <v>59</v>
      </c>
      <c r="B29" s="2" t="e">
        <f ca="1">image("https://ws-tcg.com/wordpress/wp-content/uploads/today_card/20201231_ws08.png")</f>
        <v>#NAME?</v>
      </c>
      <c r="C29" s="12" t="s">
        <v>60</v>
      </c>
      <c r="D29" s="4" t="e">
        <f ca="1">image("https://ws-tcg.com/wordpress/wp-content/uploads/today_card/20201231_ws27.png")</f>
        <v>#NAME?</v>
      </c>
      <c r="E29" s="5" t="e">
        <f ca="1">image("https://ws-tcg.com/wordpress/wp-content/uploads/today_card/20201231_ws28.png")</f>
        <v>#NAME?</v>
      </c>
      <c r="F29" s="8" t="s">
        <v>61</v>
      </c>
    </row>
    <row r="30" spans="1:6" ht="137.25" customHeight="1">
      <c r="A30" s="1" t="s">
        <v>62</v>
      </c>
      <c r="B30" s="2" t="e">
        <f ca="1">image("https://ws-tcg.com/wordpress/wp-content/uploads/today_card/20201225_ws10.png")</f>
        <v>#NAME?</v>
      </c>
      <c r="C30" s="3" t="s">
        <v>63</v>
      </c>
      <c r="D30" s="9" t="e">
        <f ca="1">image("https://ws-tcg.com/wordpress/wp-content/uploads/today_card/20201225_ws23.png")</f>
        <v>#NAME?</v>
      </c>
      <c r="E30" s="5" t="s">
        <v>7</v>
      </c>
      <c r="F30" s="6"/>
    </row>
    <row r="31" spans="1:6" ht="137.25" customHeight="1">
      <c r="A31" s="1" t="s">
        <v>64</v>
      </c>
      <c r="B31" s="9" t="e">
        <f ca="1">image("https://ws-tcg.com/wordpress/wp-content/uploads/today_card/20210102_ws05.png")</f>
        <v>#NAME?</v>
      </c>
      <c r="C31" s="12" t="s">
        <v>65</v>
      </c>
      <c r="D31" s="4" t="e">
        <f ca="1">image("https://ws-tcg.com/wordpress/wp-content/uploads/today_card/20210102_ws21.png")</f>
        <v>#NAME?</v>
      </c>
      <c r="E31" s="5" t="s">
        <v>10</v>
      </c>
      <c r="F31" s="6"/>
    </row>
    <row r="32" spans="1:6" ht="137.25" customHeight="1">
      <c r="A32" s="1" t="s">
        <v>66</v>
      </c>
      <c r="B32" s="9" t="e">
        <f ca="1">image("https://ws-tcg.com/wordpress/wp-content/uploads/today_card/20201217_ws01.png")</f>
        <v>#NAME?</v>
      </c>
      <c r="C32" s="3" t="s">
        <v>67</v>
      </c>
      <c r="D32" s="4" t="e">
        <f ca="1">image("https://ws-tcg.com/wordpress/wp-content/uploads/today_card/20201217_ws21.png")</f>
        <v>#NAME?</v>
      </c>
      <c r="E32" s="5" t="s">
        <v>10</v>
      </c>
      <c r="F32" s="6"/>
    </row>
    <row r="33" spans="1:6" ht="137.25" customHeight="1">
      <c r="A33" s="1" t="s">
        <v>68</v>
      </c>
      <c r="B33" s="2" t="e">
        <f ca="1">image("https://ws-tcg.com/wordpress/wp-content/uploads/today_card/20201228_fp06.png")</f>
        <v>#NAME?</v>
      </c>
      <c r="C33" s="3" t="s">
        <v>69</v>
      </c>
      <c r="D33" s="4"/>
      <c r="E33" s="5"/>
      <c r="F33" s="6"/>
    </row>
    <row r="34" spans="1:6" ht="137.25" customHeight="1">
      <c r="A34" s="1" t="s">
        <v>70</v>
      </c>
      <c r="B34" s="2" t="e">
        <f ca="1">image("https://ws-tcg.com/wordpress/wp-content/uploads/today_card/20210105_nf07.png")</f>
        <v>#NAME?</v>
      </c>
      <c r="C34" s="3" t="s">
        <v>71</v>
      </c>
      <c r="D34" s="4"/>
      <c r="E34" s="5"/>
      <c r="F34" s="6"/>
    </row>
    <row r="35" spans="1:6" ht="137.25" customHeight="1">
      <c r="A35" s="1" t="s">
        <v>72</v>
      </c>
      <c r="B35" s="2" t="e">
        <f ca="1">image("https://ws-tcg.com/wordpress/wp-content/uploads/today_card/20201217_ws02.png")</f>
        <v>#NAME?</v>
      </c>
      <c r="C35" s="3" t="s">
        <v>73</v>
      </c>
      <c r="D35" s="4" t="e">
        <f ca="1">image("https://ws-tcg.com/wordpress/wp-content/uploads/today_card/20201217_ws22.png")</f>
        <v>#NAME?</v>
      </c>
      <c r="E35" s="5" t="s">
        <v>10</v>
      </c>
      <c r="F35" s="6"/>
    </row>
    <row r="36" spans="1:6" ht="137.25" customHeight="1">
      <c r="A36" s="1" t="s">
        <v>74</v>
      </c>
      <c r="B36" s="9" t="e">
        <f ca="1">image("https://ws-tcg.com/wordpress/wp-content/uploads/today_card/20210102_ws06.png")</f>
        <v>#NAME?</v>
      </c>
      <c r="C36" s="3" t="s">
        <v>75</v>
      </c>
      <c r="D36" s="4" t="e">
        <f ca="1">image("https://ws-tcg.com/wordpress/wp-content/uploads/today_card/20210102_ws22.png")</f>
        <v>#NAME?</v>
      </c>
      <c r="E36" s="5" t="s">
        <v>10</v>
      </c>
      <c r="F36" s="6"/>
    </row>
    <row r="37" spans="1:6" ht="137.25" customHeight="1">
      <c r="A37" s="1" t="s">
        <v>76</v>
      </c>
      <c r="B37" s="9" t="e">
        <f ca="1">image("https://ws-tcg.com/wordpress/wp-content/uploads/today_card/20201214_md08.png")</f>
        <v>#NAME?</v>
      </c>
      <c r="C37" s="3" t="s">
        <v>77</v>
      </c>
      <c r="D37" s="4" t="e">
        <f ca="1">image("https://ws-tcg.com/wordpress/wp-content/uploads/today_card/20201214_md27.png")</f>
        <v>#NAME?</v>
      </c>
      <c r="E37" s="5" t="s">
        <v>10</v>
      </c>
      <c r="F37" s="6"/>
    </row>
    <row r="38" spans="1:6" ht="137.25" customHeight="1">
      <c r="A38" s="1" t="s">
        <v>78</v>
      </c>
      <c r="B38" s="9" t="e">
        <f ca="1">image("https://ws-tcg.com/wordpress/wp-content/uploads/today_card/20201217_ws03.png")</f>
        <v>#NAME?</v>
      </c>
      <c r="C38" s="3" t="s">
        <v>79</v>
      </c>
      <c r="D38" s="4" t="e">
        <f ca="1">image("https://ws-tcg.com/wordpress/wp-content/uploads/today_card/20201217_ws23.png")</f>
        <v>#NAME?</v>
      </c>
      <c r="E38" s="5" t="s">
        <v>10</v>
      </c>
      <c r="F38" s="6"/>
    </row>
    <row r="39" spans="1:6" ht="137.25" customHeight="1">
      <c r="A39" s="1" t="s">
        <v>80</v>
      </c>
      <c r="B39" s="9" t="e">
        <f ca="1">image("https://ws-tcg.com/wordpress/wp-content/uploads/today_card/20201217_ws04.png")</f>
        <v>#NAME?</v>
      </c>
      <c r="C39" s="3" t="s">
        <v>81</v>
      </c>
      <c r="D39" s="4" t="e">
        <f ca="1">image("https://ws-tcg.com/wordpress/wp-content/uploads/today_card/20201217_ws24.png")</f>
        <v>#NAME?</v>
      </c>
      <c r="E39" s="5" t="s">
        <v>10</v>
      </c>
      <c r="F39" s="6"/>
    </row>
    <row r="40" spans="1:6" ht="137.25" customHeight="1">
      <c r="A40" s="1" t="s">
        <v>82</v>
      </c>
      <c r="B40" s="9" t="e">
        <f ca="1">image("https://ws-tcg.com/wordpress/wp-content/images/cardlist/p/prd_w84/prd_w84_040.png")</f>
        <v>#NAME?</v>
      </c>
      <c r="C40" s="3" t="s">
        <v>83</v>
      </c>
      <c r="D40" s="4"/>
      <c r="E40" s="14"/>
      <c r="F40" s="6"/>
    </row>
    <row r="41" spans="1:6" ht="137.25" customHeight="1">
      <c r="A41" s="1" t="s">
        <v>84</v>
      </c>
      <c r="B41" s="9" t="e">
        <f ca="1">image("https://ws-tcg.com/wordpress/wp-content/uploads/today_card/20201225_ws11.png")</f>
        <v>#NAME?</v>
      </c>
      <c r="C41" s="3" t="s">
        <v>85</v>
      </c>
      <c r="D41" s="4"/>
      <c r="E41" s="5"/>
      <c r="F41" s="6"/>
    </row>
    <row r="42" spans="1:6" ht="137.25" customHeight="1">
      <c r="A42" s="1" t="s">
        <v>86</v>
      </c>
      <c r="B42" s="21" t="e">
        <f ca="1">image("https://ws-tcg.com/wordpress/wp-content/uploads/today_card/20210102_ws07.png")</f>
        <v>#NAME?</v>
      </c>
      <c r="C42" s="12" t="s">
        <v>87</v>
      </c>
      <c r="D42" s="4" t="e">
        <f ca="1">image("https://ws-tcg.com/wordpress/wp-content/uploads/today_card/20210102_ws23.png")</f>
        <v>#NAME?</v>
      </c>
      <c r="E42" s="5"/>
      <c r="F42" s="6"/>
    </row>
    <row r="43" spans="1:6" ht="137.25" customHeight="1">
      <c r="A43" s="1" t="s">
        <v>88</v>
      </c>
      <c r="B43" s="9" t="e">
        <f ca="1">image("https://ws-tcg.com/wordpress/wp-content/uploads/today_card/20201228_fp07.png")</f>
        <v>#NAME?</v>
      </c>
      <c r="C43" s="3" t="s">
        <v>89</v>
      </c>
      <c r="D43" s="4"/>
      <c r="E43" s="14"/>
      <c r="F43" s="6"/>
    </row>
    <row r="44" spans="1:6" ht="137.25" customHeight="1">
      <c r="A44" s="1" t="s">
        <v>90</v>
      </c>
      <c r="B44" s="9" t="e">
        <f ca="1">image("https://ws-tcg.com/wordpress/wp-content/images/cardlist/p/prd_w84/prd_w84_044.png")</f>
        <v>#NAME?</v>
      </c>
      <c r="C44" s="3" t="s">
        <v>91</v>
      </c>
      <c r="D44" s="4"/>
      <c r="E44" s="14"/>
      <c r="F44" s="6"/>
    </row>
    <row r="45" spans="1:6" ht="137.25" customHeight="1">
      <c r="A45" s="1" t="s">
        <v>92</v>
      </c>
      <c r="B45" s="9" t="e">
        <f ca="1">image("https://ws-tcg.com/wordpress/wp-content/images/cardlist/p/prd_w84/prd_w84_045.png")</f>
        <v>#NAME?</v>
      </c>
      <c r="C45" s="12" t="s">
        <v>93</v>
      </c>
      <c r="D45" s="4"/>
      <c r="E45" s="14"/>
      <c r="F45" s="6"/>
    </row>
    <row r="46" spans="1:6" ht="137.25" customHeight="1">
      <c r="A46" s="1" t="s">
        <v>94</v>
      </c>
      <c r="B46" s="9" t="e">
        <f ca="1">image("https://ws-tcg.com/wordpress/wp-content/images/cardlist/p/prd_w84/prd_w84_046.png")</f>
        <v>#NAME?</v>
      </c>
      <c r="C46" s="12" t="s">
        <v>95</v>
      </c>
      <c r="D46" s="4"/>
      <c r="E46" s="5"/>
      <c r="F46" s="6"/>
    </row>
    <row r="47" spans="1:6" ht="137.25" customHeight="1">
      <c r="A47" s="1" t="s">
        <v>96</v>
      </c>
      <c r="B47" s="9" t="e">
        <f ca="1">image("https://ws-tcg.com/wordpress/wp-content/images/cardlist/p/prd_w84/prd_w84_047.png")</f>
        <v>#NAME?</v>
      </c>
      <c r="C47" s="12" t="s">
        <v>97</v>
      </c>
      <c r="D47" s="4"/>
      <c r="E47" s="5"/>
      <c r="F47" s="6"/>
    </row>
    <row r="48" spans="1:6" ht="137.25" customHeight="1">
      <c r="A48" s="1" t="s">
        <v>98</v>
      </c>
      <c r="B48" s="9" t="e">
        <f ca="1">image("https://ws-tcg.com/wordpress/wp-content/images/cardlist/p/prd_w84/prd_w84_048.png")</f>
        <v>#NAME?</v>
      </c>
      <c r="C48" s="12" t="s">
        <v>99</v>
      </c>
      <c r="D48" s="4"/>
      <c r="E48" s="5"/>
      <c r="F48" s="6"/>
    </row>
    <row r="49" spans="1:6" ht="137.25" customHeight="1">
      <c r="A49" s="1" t="s">
        <v>100</v>
      </c>
      <c r="B49" s="2" t="e">
        <f ca="1">image("https://ws-tcg.com/wordpress/wp-content/images/cardlist/p/prd_w84/prd_w84_049.png")</f>
        <v>#NAME?</v>
      </c>
      <c r="C49" s="12" t="s">
        <v>101</v>
      </c>
      <c r="D49" s="4"/>
      <c r="E49" s="5"/>
      <c r="F49" s="6"/>
    </row>
    <row r="50" spans="1:6" ht="137.25" customHeight="1">
      <c r="A50" s="1" t="s">
        <v>102</v>
      </c>
      <c r="B50" s="9" t="e">
        <f ca="1">image("https://ws-tcg.com/wordpress/wp-content/images/cardlist/p/prd_w84/prd_w84_050.png")</f>
        <v>#NAME?</v>
      </c>
      <c r="C50" s="12" t="s">
        <v>103</v>
      </c>
      <c r="D50" s="4"/>
      <c r="E50" s="5"/>
      <c r="F50" s="6"/>
    </row>
    <row r="51" spans="1:6" ht="137.25" customHeight="1">
      <c r="A51" s="1" t="s">
        <v>104</v>
      </c>
      <c r="B51" s="2" t="e">
        <f ca="1">image("https://i.imgur.com/bCvaNAj.png?1")</f>
        <v>#NAME?</v>
      </c>
      <c r="C51" s="12" t="s">
        <v>105</v>
      </c>
      <c r="D51" s="4" t="e">
        <f ca="1">image("https://i.imgur.com/kj4Dml6.png?1")</f>
        <v>#NAME?</v>
      </c>
      <c r="E51" s="5" t="s">
        <v>53</v>
      </c>
      <c r="F51" s="6"/>
    </row>
    <row r="52" spans="1:6" ht="137.25" customHeight="1">
      <c r="A52" s="1" t="s">
        <v>106</v>
      </c>
      <c r="B52" s="2" t="e">
        <f ca="1">image("https://i.imgur.com/3RbuiuI.png?1")</f>
        <v>#NAME?</v>
      </c>
      <c r="C52" s="12" t="s">
        <v>107</v>
      </c>
      <c r="D52" s="4" t="e">
        <f ca="1">image("https://i.imgur.com/CMkXMTJ.png")</f>
        <v>#NAME?</v>
      </c>
      <c r="E52" s="5" t="s">
        <v>53</v>
      </c>
      <c r="F52" s="6"/>
    </row>
    <row r="53" spans="1:6" ht="137.25" customHeight="1">
      <c r="A53" s="1" t="s">
        <v>108</v>
      </c>
      <c r="B53" s="2" t="e">
        <f ca="1">image("https://i.imgur.com/ilJKGhv.png?1")</f>
        <v>#NAME?</v>
      </c>
      <c r="C53" s="12" t="s">
        <v>107</v>
      </c>
      <c r="D53" s="4" t="e">
        <f ca="1">image("https://i.imgur.com/5lw4lm3.png?1")</f>
        <v>#NAME?</v>
      </c>
      <c r="E53" s="5" t="s">
        <v>53</v>
      </c>
      <c r="F53" s="6"/>
    </row>
    <row r="54" spans="1:6" ht="137.25" customHeight="1">
      <c r="A54" s="1" t="s">
        <v>109</v>
      </c>
      <c r="B54" s="2" t="e">
        <f ca="1">image("https://i.imgur.com/b2trkTJ.png?1")</f>
        <v>#NAME?</v>
      </c>
      <c r="C54" s="12" t="s">
        <v>110</v>
      </c>
      <c r="D54" s="4" t="e">
        <f ca="1">image("https://i.imgur.com/CfLIaav.png")</f>
        <v>#NAME?</v>
      </c>
      <c r="E54" s="5" t="s">
        <v>53</v>
      </c>
      <c r="F54" s="6"/>
    </row>
    <row r="55" spans="1:6" ht="137.25" customHeight="1">
      <c r="A55" s="1" t="s">
        <v>111</v>
      </c>
      <c r="B55" s="2" t="e">
        <f ca="1">image("https://ws-tcg.com/wordpress/wp-content/uploads/today_card/20201231_ws10.png")</f>
        <v>#NAME?</v>
      </c>
      <c r="C55" s="12" t="s">
        <v>112</v>
      </c>
      <c r="D55" s="4" t="e">
        <f ca="1">image("https://ws-tcg.com/wordpress/wp-content/uploads/today_card/20201231_ws30.png")</f>
        <v>#NAME?</v>
      </c>
      <c r="E55" s="5" t="e">
        <f ca="1">image("https://ws-tcg.com/wordpress/wp-content/uploads/today_card/20201231_ws31.png")</f>
        <v>#NAME?</v>
      </c>
      <c r="F55" s="8" t="s">
        <v>61</v>
      </c>
    </row>
    <row r="56" spans="1:6" ht="137.25" customHeight="1">
      <c r="A56" s="1" t="s">
        <v>113</v>
      </c>
      <c r="B56" s="2" t="e">
        <f ca="1">image("https://ws-tcg.com/wordpress/wp-content/uploads/today_card/20201221_ws03.png")</f>
        <v>#NAME?</v>
      </c>
      <c r="C56" s="12" t="s">
        <v>114</v>
      </c>
      <c r="D56" s="4" t="e">
        <f ca="1">image("https://ws-tcg.com/wordpress/wp-content/uploads/today_card/20201221_ws13.png")</f>
        <v>#NAME?</v>
      </c>
      <c r="E56" s="5" t="s">
        <v>1</v>
      </c>
      <c r="F56" s="6"/>
    </row>
    <row r="57" spans="1:6" ht="137.25" customHeight="1">
      <c r="A57" s="1" t="s">
        <v>115</v>
      </c>
      <c r="B57" s="9" t="e">
        <f ca="1">image("https://ws-tcg.com/wordpress/wp-content/uploads/today_card/20210105_nf08.png")</f>
        <v>#NAME?</v>
      </c>
      <c r="C57" s="3" t="s">
        <v>116</v>
      </c>
      <c r="D57" s="4"/>
      <c r="E57" s="5"/>
      <c r="F57" s="6"/>
    </row>
    <row r="58" spans="1:6" ht="137.25" customHeight="1">
      <c r="A58" s="1" t="s">
        <v>117</v>
      </c>
      <c r="B58" s="2" t="e">
        <f ca="1">image("https://ws-tcg.com/wordpress/wp-content/uploads/today_card/20201216_xw01.png")</f>
        <v>#NAME?</v>
      </c>
      <c r="C58" s="3" t="s">
        <v>118</v>
      </c>
      <c r="D58" s="4" t="e">
        <f ca="1">image("https://livedoor.blogimg.jp/freedomduo/imgs/7/d/7d7b8e44.png")</f>
        <v>#NAME?</v>
      </c>
      <c r="E58" s="5" t="s">
        <v>10</v>
      </c>
      <c r="F58" s="6"/>
    </row>
    <row r="59" spans="1:6" ht="137.25" customHeight="1">
      <c r="A59" s="1" t="s">
        <v>119</v>
      </c>
      <c r="B59" s="2" t="e">
        <f ca="1">image("https://ws-tcg.com/wordpress/wp-content/cardimages/p/prd_w84/prd_w84_059.png")</f>
        <v>#NAME?</v>
      </c>
      <c r="C59" s="3" t="s">
        <v>120</v>
      </c>
      <c r="D59" s="4" t="e">
        <f ca="1">image("https://livedoor.blogimg.jp/freedomduo/imgs/9/6/96b2862c.png")</f>
        <v>#NAME?</v>
      </c>
      <c r="E59" s="5" t="s">
        <v>10</v>
      </c>
      <c r="F59" s="6"/>
    </row>
    <row r="60" spans="1:6" ht="137.25" customHeight="1">
      <c r="A60" s="1" t="s">
        <v>121</v>
      </c>
      <c r="B60" s="9" t="e">
        <f ca="1">image("https://ws-tcg.com/wordpress/wp-content/uploads/today_card/20201223_ws01.png")</f>
        <v>#NAME?</v>
      </c>
      <c r="C60" s="3" t="s">
        <v>122</v>
      </c>
      <c r="D60" s="4" t="e">
        <f ca="1">image("https://ws-tcg.com/wordpress/wp-content/uploads/today_card/20201223_ws21.png")</f>
        <v>#NAME?</v>
      </c>
      <c r="E60" s="5" t="s">
        <v>10</v>
      </c>
      <c r="F60" s="6"/>
    </row>
    <row r="61" spans="1:6" ht="137.25" customHeight="1">
      <c r="A61" s="1" t="s">
        <v>123</v>
      </c>
      <c r="B61" s="9" t="e">
        <f ca="1">image("https://ws-tcg.com/wordpress/wp-content/uploads/today_card/20201214_md09.png")</f>
        <v>#NAME?</v>
      </c>
      <c r="C61" s="3" t="s">
        <v>124</v>
      </c>
      <c r="D61" s="4" t="e">
        <f ca="1">image("https://ws-tcg.com/wordpress/wp-content/uploads/today_card/20201214_md28.png")</f>
        <v>#NAME?</v>
      </c>
      <c r="E61" s="5" t="s">
        <v>10</v>
      </c>
      <c r="F61" s="6"/>
    </row>
    <row r="62" spans="1:6" ht="137.25" customHeight="1">
      <c r="A62" s="1" t="s">
        <v>125</v>
      </c>
      <c r="B62" s="9" t="e">
        <f ca="1">image("https://ws-tcg.com/wordpress/wp-content/uploads/today_card/20201216_xw03.png")</f>
        <v>#NAME?</v>
      </c>
      <c r="C62" s="3" t="s">
        <v>126</v>
      </c>
      <c r="D62" s="18" t="e">
        <f ca="1">image("https://livedoor.blogimg.jp/freedomduo/imgs/2/e/2efa8b69.png")</f>
        <v>#NAME?</v>
      </c>
      <c r="E62" s="7" t="s">
        <v>10</v>
      </c>
      <c r="F62" s="6"/>
    </row>
    <row r="63" spans="1:6" ht="137.25" customHeight="1">
      <c r="A63" s="1" t="s">
        <v>127</v>
      </c>
      <c r="B63" s="9" t="e">
        <f ca="1">image("https://ws-tcg.com/wordpress/wp-content/uploads/today_card/20201216_xw04.png")</f>
        <v>#NAME?</v>
      </c>
      <c r="C63" s="12" t="s">
        <v>128</v>
      </c>
      <c r="D63" s="18" t="e">
        <f ca="1">image("https://livedoor.blogimg.jp/freedomduo/imgs/1/e/1e8f49a4.png")</f>
        <v>#NAME?</v>
      </c>
      <c r="E63" s="5" t="s">
        <v>10</v>
      </c>
      <c r="F63" s="22"/>
    </row>
    <row r="64" spans="1:6" ht="137.25" customHeight="1">
      <c r="A64" s="1" t="s">
        <v>129</v>
      </c>
      <c r="B64" s="9" t="e">
        <f ca="1">image("https://ws-tcg.com/wordpress/wp-content/images/cardlist/p/prd_w84/prd_w84_064.png")</f>
        <v>#NAME?</v>
      </c>
      <c r="C64" s="3" t="s">
        <v>130</v>
      </c>
      <c r="D64" s="4"/>
      <c r="E64" s="14"/>
      <c r="F64" s="6"/>
    </row>
    <row r="65" spans="1:6" ht="137.25" customHeight="1">
      <c r="A65" s="1" t="s">
        <v>131</v>
      </c>
      <c r="B65" s="9" t="e">
        <f ca="1">image("https://ws-tcg.com/wordpress/wp-content/uploads/today_card/20201216_xw05.png")</f>
        <v>#NAME?</v>
      </c>
      <c r="C65" s="23" t="s">
        <v>132</v>
      </c>
      <c r="D65" s="4" t="e">
        <f ca="1">image("https://livedoor.blogimg.jp/freedomduo/imgs/4/9/492686ab.png")</f>
        <v>#NAME?</v>
      </c>
      <c r="E65" s="5" t="s">
        <v>10</v>
      </c>
      <c r="F65" s="6"/>
    </row>
    <row r="66" spans="1:6" ht="137.25" customHeight="1">
      <c r="A66" s="1" t="s">
        <v>133</v>
      </c>
      <c r="B66" s="9" t="e">
        <f ca="1">image("https://ws-tcg.com/wordpress/wp-content/uploads/today_card/20201223_ws02.png")</f>
        <v>#NAME?</v>
      </c>
      <c r="C66" s="3" t="s">
        <v>134</v>
      </c>
      <c r="D66" s="4" t="e">
        <f ca="1">image("https://ws-tcg.com/wordpress/wp-content/uploads/today_card/20201223_ws22.png")</f>
        <v>#NAME?</v>
      </c>
      <c r="E66" s="5" t="s">
        <v>10</v>
      </c>
      <c r="F66" s="6"/>
    </row>
    <row r="67" spans="1:6" ht="137.25" customHeight="1">
      <c r="A67" s="1" t="s">
        <v>135</v>
      </c>
      <c r="B67" s="9" t="e">
        <f ca="1">image("https://ws-tcg.com/wordpress/wp-content/images/cardlist/p/prd_w84/prd_w84_067.png")</f>
        <v>#NAME?</v>
      </c>
      <c r="C67" s="23" t="s">
        <v>136</v>
      </c>
      <c r="D67" s="4"/>
      <c r="E67" s="5"/>
      <c r="F67" s="6"/>
    </row>
    <row r="68" spans="1:6" ht="137.25" customHeight="1">
      <c r="A68" s="1" t="s">
        <v>137</v>
      </c>
      <c r="B68" s="9" t="e">
        <f ca="1">image("https://ws-tcg.com/wordpress/wp-content/uploads/today_card/20201223_ws03.png")</f>
        <v>#NAME?</v>
      </c>
      <c r="C68" s="24" t="s">
        <v>138</v>
      </c>
      <c r="D68" s="4" t="e">
        <f ca="1">image("https://ws-tcg.com/wordpress/wp-content/uploads/today_card/20201223_ws23.png")</f>
        <v>#NAME?</v>
      </c>
      <c r="E68" s="5" t="s">
        <v>10</v>
      </c>
      <c r="F68" s="6"/>
    </row>
    <row r="69" spans="1:6" ht="137.25" customHeight="1">
      <c r="A69" s="1" t="s">
        <v>139</v>
      </c>
      <c r="B69" s="9" t="e">
        <f ca="1">image("https://ws-tcg.com/wordpress/wp-content/uploads/today_card/20201223_ws04.png")</f>
        <v>#NAME?</v>
      </c>
      <c r="C69" s="25" t="s">
        <v>140</v>
      </c>
      <c r="D69" s="4" t="e">
        <f ca="1">image("https://ws-tcg.com/wordpress/wp-content/uploads/today_card/20201223_ws24.png")</f>
        <v>#NAME?</v>
      </c>
      <c r="E69" s="5" t="s">
        <v>10</v>
      </c>
      <c r="F69" s="6"/>
    </row>
    <row r="70" spans="1:6" ht="137.25" customHeight="1">
      <c r="A70" s="1" t="s">
        <v>141</v>
      </c>
      <c r="B70" s="26" t="e">
        <f ca="1">image("https://ws-tcg.com/wordpress/wp-content/images/cardlist/p/prd_w84/prd_w84_070.png")</f>
        <v>#NAME?</v>
      </c>
      <c r="C70" s="12" t="s">
        <v>142</v>
      </c>
      <c r="D70" s="4"/>
      <c r="E70" s="5"/>
      <c r="F70" s="6"/>
    </row>
    <row r="71" spans="1:6" ht="137.25" customHeight="1">
      <c r="A71" s="1" t="s">
        <v>143</v>
      </c>
      <c r="B71" s="2" t="e">
        <f ca="1">image("https://ws-tcg.com/wordpress/wp-content/images/cardlist/p/prd_w84/prd_w84_071.png")</f>
        <v>#NAME?</v>
      </c>
      <c r="C71" s="12" t="s">
        <v>144</v>
      </c>
      <c r="D71" s="4"/>
      <c r="E71" s="5"/>
      <c r="F71" s="6"/>
    </row>
    <row r="72" spans="1:6" ht="137.25" customHeight="1">
      <c r="A72" s="1" t="s">
        <v>145</v>
      </c>
      <c r="B72" s="9" t="e">
        <f ca="1">image("https://ws-tcg.com/wordpress/wp-content/images/cardlist/p/prd_w84/prd_w84_072.png")</f>
        <v>#NAME?</v>
      </c>
      <c r="C72" s="12" t="s">
        <v>146</v>
      </c>
      <c r="D72" s="18"/>
      <c r="E72" s="27"/>
      <c r="F72" s="6"/>
    </row>
    <row r="73" spans="1:6" ht="137.25" customHeight="1">
      <c r="A73" s="1" t="s">
        <v>147</v>
      </c>
      <c r="B73" s="2" t="e">
        <f ca="1">image("https://ws-tcg.com/wordpress/wp-content/images/cardlist/p/prd_w84/prd_w84_073.png")</f>
        <v>#NAME?</v>
      </c>
      <c r="C73" s="12" t="s">
        <v>148</v>
      </c>
      <c r="D73" s="4"/>
      <c r="E73" s="5"/>
      <c r="F73" s="6"/>
    </row>
    <row r="74" spans="1:6" ht="137.25" customHeight="1">
      <c r="A74" s="1" t="s">
        <v>149</v>
      </c>
      <c r="B74" s="2" t="e">
        <f ca="1">image("https://ws-tcg.com/wordpress/wp-content/images/cardlist/p/prd_w84/prd_w84_074.png")</f>
        <v>#NAME?</v>
      </c>
      <c r="C74" s="12" t="s">
        <v>150</v>
      </c>
      <c r="D74" s="4" t="e">
        <f ca="1">image("https://ws-tcg.com/wordpress/wp-content/images/cardlist/p/prd_w84/prd_w84_074s.png")</f>
        <v>#NAME?</v>
      </c>
      <c r="E74" s="5" t="s">
        <v>10</v>
      </c>
      <c r="F74" s="6"/>
    </row>
    <row r="75" spans="1:6" ht="137.25" customHeight="1">
      <c r="A75" s="1" t="s">
        <v>151</v>
      </c>
      <c r="B75" s="2" t="e">
        <f ca="1">image("https://ws-tcg.com/wordpress/wp-content/images/cardlist/p/prd_w84/prd_w84_075.png")</f>
        <v>#NAME?</v>
      </c>
      <c r="C75" s="12" t="s">
        <v>152</v>
      </c>
      <c r="D75" s="4"/>
      <c r="E75" s="5"/>
      <c r="F75" s="6"/>
    </row>
    <row r="76" spans="1:6" ht="137.25" customHeight="1">
      <c r="A76" s="1" t="s">
        <v>153</v>
      </c>
      <c r="B76" s="2" t="e">
        <f ca="1">image("https://ws-tcg.com/wordpress/wp-content/images/cardlist/p/prd_w84/prd_w84_076.png")</f>
        <v>#NAME?</v>
      </c>
      <c r="C76" s="12" t="s">
        <v>154</v>
      </c>
      <c r="D76" s="4"/>
      <c r="E76" s="5"/>
      <c r="F76" s="6"/>
    </row>
    <row r="77" spans="1:6" ht="137.25" customHeight="1">
      <c r="A77" s="1" t="s">
        <v>155</v>
      </c>
      <c r="B77" s="9" t="e">
        <f ca="1">image("https://ws-tcg.com/wordpress/wp-content/images/cardlist/p/prd_w84/prd_w84_077.png")</f>
        <v>#NAME?</v>
      </c>
      <c r="C77" s="12" t="s">
        <v>156</v>
      </c>
      <c r="D77" s="4"/>
      <c r="E77" s="5"/>
      <c r="F77" s="6"/>
    </row>
    <row r="78" spans="1:6" ht="137.25" customHeight="1">
      <c r="A78" s="1" t="s">
        <v>157</v>
      </c>
      <c r="B78" s="2" t="e">
        <f ca="1">image("https://ws-tcg.com/wordpress/wp-content/images/cardlist/p/prd_w84/prd_w84_078.png")</f>
        <v>#NAME?</v>
      </c>
      <c r="C78" s="12" t="s">
        <v>158</v>
      </c>
      <c r="D78" s="4"/>
      <c r="E78" s="5"/>
      <c r="F78" s="6"/>
    </row>
    <row r="79" spans="1:6" ht="137.25" customHeight="1">
      <c r="A79" s="1" t="s">
        <v>159</v>
      </c>
      <c r="B79" s="9" t="e">
        <f ca="1">image("https://ws-tcg.com/wordpress/wp-content/uploads/today_card/20201229_nv04.png")</f>
        <v>#NAME?</v>
      </c>
      <c r="C79" s="12" t="s">
        <v>160</v>
      </c>
      <c r="D79" s="4"/>
      <c r="E79" s="5"/>
      <c r="F79" s="6"/>
    </row>
    <row r="80" spans="1:6" ht="137.25" customHeight="1">
      <c r="A80" s="1" t="s">
        <v>161</v>
      </c>
      <c r="B80" s="9" t="e">
        <f ca="1">image("https://i.imgur.com/bhUt6ek.png?1")</f>
        <v>#NAME?</v>
      </c>
      <c r="C80" s="12" t="s">
        <v>162</v>
      </c>
      <c r="D80" s="4" t="e">
        <f ca="1">image("https://i.imgur.com/UthA0Rr.png?1")</f>
        <v>#NAME?</v>
      </c>
      <c r="E80" s="5" t="s">
        <v>53</v>
      </c>
      <c r="F80" s="6"/>
    </row>
    <row r="81" spans="1:6" ht="137.25" customHeight="1">
      <c r="A81" s="1" t="s">
        <v>163</v>
      </c>
      <c r="B81" s="9" t="e">
        <f ca="1">image("https://i.imgur.com/LVLEI0F.png")</f>
        <v>#NAME?</v>
      </c>
      <c r="C81" s="12" t="s">
        <v>164</v>
      </c>
      <c r="D81" s="4" t="e">
        <f ca="1">image("https://i.imgur.com/gZmtJuu.png?1")</f>
        <v>#NAME?</v>
      </c>
      <c r="E81" s="5" t="s">
        <v>53</v>
      </c>
      <c r="F81" s="6"/>
    </row>
    <row r="82" spans="1:6" ht="137.25" customHeight="1">
      <c r="A82" s="1" t="s">
        <v>165</v>
      </c>
      <c r="B82" s="2" t="e">
        <f ca="1">image("https://i.imgur.com/fDlmRlm.png?1")</f>
        <v>#NAME?</v>
      </c>
      <c r="C82" s="12" t="s">
        <v>164</v>
      </c>
      <c r="D82" s="4" t="e">
        <f ca="1">image("https://i.imgur.com/LFw3S5z.png")</f>
        <v>#NAME?</v>
      </c>
      <c r="E82" s="5" t="s">
        <v>53</v>
      </c>
      <c r="F82" s="6"/>
    </row>
    <row r="83" spans="1:6" ht="137.25" customHeight="1">
      <c r="A83" s="1" t="s">
        <v>166</v>
      </c>
      <c r="B83" s="2" t="e">
        <f ca="1">image("https://ws-tcg.com/wordpress/wp-content/uploads/today_card/20210104_df06.png")</f>
        <v>#NAME?</v>
      </c>
      <c r="C83" s="12" t="s">
        <v>167</v>
      </c>
      <c r="D83" s="4" t="e">
        <f ca="1">image("https://ws-tcg.com/wordpress/wp-content/uploads/products/prd_img/prd_b08.png")</f>
        <v>#NAME?</v>
      </c>
      <c r="E83" s="5" t="s">
        <v>7</v>
      </c>
      <c r="F83" s="6"/>
    </row>
    <row r="84" spans="1:6" ht="137.25" customHeight="1">
      <c r="A84" s="1" t="s">
        <v>168</v>
      </c>
      <c r="B84" s="2" t="e">
        <f ca="1">image("https://ws-tcg.com/wordpress/wp-content/uploads/today_card/20210106_ij05.png")</f>
        <v>#NAME?</v>
      </c>
      <c r="C84" s="3" t="s">
        <v>169</v>
      </c>
      <c r="D84" s="4" t="e">
        <f ca="1">image("https://ws-tcg.com/wordpress/wp-content/uploads/today_card/20210106_ij24.png")</f>
        <v>#NAME?</v>
      </c>
      <c r="E84" s="5" t="s">
        <v>7</v>
      </c>
      <c r="F84" s="6"/>
    </row>
    <row r="85" spans="1:6" ht="137.25" customHeight="1">
      <c r="A85" s="1" t="s">
        <v>170</v>
      </c>
      <c r="B85" s="2" t="e">
        <f ca="1">image("https://ws-tcg.com/wordpress/wp-content/uploads/today_card/20210104_df07.png")</f>
        <v>#NAME?</v>
      </c>
      <c r="C85" s="3" t="s">
        <v>171</v>
      </c>
      <c r="D85" s="4" t="e">
        <f ca="1">image("https://ws-tcg.com/wordpress/wp-content/uploads/products/prd_img/prd_b09.png")</f>
        <v>#NAME?</v>
      </c>
      <c r="E85" s="5" t="s">
        <v>7</v>
      </c>
      <c r="F85" s="6"/>
    </row>
    <row r="86" spans="1:6" ht="137.25" customHeight="1">
      <c r="A86" s="1" t="s">
        <v>172</v>
      </c>
      <c r="B86" s="2" t="e">
        <f ca="1">image("https://ws-tcg.com/wordpress/wp-content/uploads/today_card/20210104_df08.png")</f>
        <v>#NAME?</v>
      </c>
      <c r="C86" s="3" t="s">
        <v>173</v>
      </c>
      <c r="D86" s="4" t="e">
        <f ca="1">image("https://ws-tcg.com/wordpress/wp-content/uploads/products/prd_img/prd_b10.png")</f>
        <v>#NAME?</v>
      </c>
      <c r="E86" s="5" t="s">
        <v>7</v>
      </c>
      <c r="F86" s="6"/>
    </row>
    <row r="87" spans="1:6" ht="137.25" customHeight="1">
      <c r="A87" s="1" t="s">
        <v>174</v>
      </c>
      <c r="B87" s="9" t="e">
        <f ca="1">image("https://ws-tcg.com/wordpress/wp-content/uploads/today_card/20201218_ws01.png")</f>
        <v>#NAME?</v>
      </c>
      <c r="C87" s="3" t="s">
        <v>175</v>
      </c>
      <c r="D87" s="4" t="e">
        <f ca="1">image("https://ws-tcg.com/wordpress/wp-content/uploads/today_card/20201218_ws21.png")</f>
        <v>#NAME?</v>
      </c>
      <c r="E87" s="5" t="s">
        <v>10</v>
      </c>
      <c r="F87" s="6"/>
    </row>
    <row r="88" spans="1:6" ht="137.25" customHeight="1">
      <c r="A88" s="1" t="s">
        <v>176</v>
      </c>
      <c r="B88" s="9" t="e">
        <f ca="1">image("https://ws-tcg.com/wordpress/wp-content/uploads/today_card/20201214_md11.png")</f>
        <v>#NAME?</v>
      </c>
      <c r="C88" s="3" t="s">
        <v>177</v>
      </c>
      <c r="D88" s="4"/>
      <c r="E88" s="14"/>
      <c r="F88" s="6"/>
    </row>
    <row r="89" spans="1:6" ht="137.25" customHeight="1">
      <c r="A89" s="1" t="s">
        <v>178</v>
      </c>
      <c r="B89" s="9" t="e">
        <f ca="1">image("https://ws-tcg.com/wordpress/wp-content/uploads/today_card/20201224_ws02.png")</f>
        <v>#NAME?</v>
      </c>
      <c r="C89" s="3" t="s">
        <v>179</v>
      </c>
      <c r="D89" s="4" t="e">
        <f ca="1">image("https://ws-tcg.com/wordpress/wp-content/uploads/today_card/20201224_ws21.png")</f>
        <v>#NAME?</v>
      </c>
      <c r="E89" s="5" t="s">
        <v>10</v>
      </c>
      <c r="F89" s="6"/>
    </row>
    <row r="90" spans="1:6" ht="137.25" customHeight="1">
      <c r="A90" s="1" t="s">
        <v>180</v>
      </c>
      <c r="B90" s="9" t="e">
        <f ca="1">image("https://ws-tcg.com/wordpress/wp-content/uploads/today_card/20201218_ws02.png")</f>
        <v>#NAME?</v>
      </c>
      <c r="C90" s="3" t="s">
        <v>181</v>
      </c>
      <c r="D90" s="4" t="e">
        <f ca="1">image("https://ws-tcg.com/wordpress/wp-content/uploads/today_card/20201218_ws22.png")</f>
        <v>#NAME?</v>
      </c>
      <c r="E90" s="5" t="s">
        <v>10</v>
      </c>
      <c r="F90" s="6"/>
    </row>
    <row r="91" spans="1:6" ht="137.25" customHeight="1">
      <c r="A91" s="1" t="s">
        <v>182</v>
      </c>
      <c r="B91" s="9" t="e">
        <f ca="1">image("https://ws-tcg.com/wordpress/wp-content/uploads/today_card/20201215_oc01.png")</f>
        <v>#NAME?</v>
      </c>
      <c r="C91" s="3" t="s">
        <v>183</v>
      </c>
      <c r="D91" s="4" t="e">
        <f ca="1">image("https://ws-tcg.com/wordpress/wp-content/uploads/today_card/20201215_oc21.png")</f>
        <v>#NAME?</v>
      </c>
      <c r="E91" s="5" t="s">
        <v>10</v>
      </c>
      <c r="F91" s="6"/>
    </row>
    <row r="92" spans="1:6" ht="137.25" customHeight="1">
      <c r="A92" s="1" t="s">
        <v>184</v>
      </c>
      <c r="B92" s="9" t="e">
        <f ca="1">image("https://ws-tcg.com/wordpress/wp-content/uploads/products/prd_img/prd_b04.png")</f>
        <v>#NAME?</v>
      </c>
      <c r="C92" s="3" t="s">
        <v>185</v>
      </c>
      <c r="D92" s="4" t="e">
        <f ca="1">image("https://ws-tcg.com/wordpress/wp-content/uploads/today_card/20201230_fd24.png")</f>
        <v>#NAME?</v>
      </c>
      <c r="E92" s="5" t="s">
        <v>10</v>
      </c>
      <c r="F92" s="6"/>
    </row>
    <row r="93" spans="1:6" ht="137.25" customHeight="1">
      <c r="A93" s="1" t="s">
        <v>186</v>
      </c>
      <c r="B93" s="9" t="e">
        <f ca="1">image("https://ws-tcg.com/wordpress/wp-content/uploads/today_card/20201231_ws12.png")</f>
        <v>#NAME?</v>
      </c>
      <c r="C93" s="3" t="s">
        <v>187</v>
      </c>
      <c r="D93" s="4"/>
      <c r="E93" s="14"/>
      <c r="F93" s="6"/>
    </row>
    <row r="94" spans="1:6" ht="137.25" customHeight="1">
      <c r="A94" s="1" t="s">
        <v>188</v>
      </c>
      <c r="B94" s="9" t="e">
        <f ca="1">image("https://ws-tcg.com/wordpress/wp-content/uploads/today_card/20201215_oc02.png")</f>
        <v>#NAME?</v>
      </c>
      <c r="C94" s="3" t="s">
        <v>189</v>
      </c>
      <c r="D94" s="4" t="e">
        <f ca="1">image("https://ws-tcg.com/wordpress/wp-content/uploads/today_card/20201215_oc22.png")</f>
        <v>#NAME?</v>
      </c>
      <c r="E94" s="5" t="s">
        <v>10</v>
      </c>
      <c r="F94" s="6"/>
    </row>
    <row r="95" spans="1:6" ht="137.25" customHeight="1">
      <c r="A95" s="1" t="s">
        <v>190</v>
      </c>
      <c r="B95" s="9" t="e">
        <f ca="1">image("https://ws-tcg.com/wordpress/wp-content/uploads/today_card/20201224_ws03.png")</f>
        <v>#NAME?</v>
      </c>
      <c r="C95" s="3" t="s">
        <v>191</v>
      </c>
      <c r="D95" s="4" t="e">
        <f ca="1">image("https://ws-tcg.com/wordpress/wp-content/uploads/today_card/20201224_ws22.png")</f>
        <v>#NAME?</v>
      </c>
      <c r="E95" s="5" t="s">
        <v>10</v>
      </c>
      <c r="F95" s="6"/>
    </row>
    <row r="96" spans="1:6" ht="137.25" customHeight="1">
      <c r="A96" s="1" t="s">
        <v>192</v>
      </c>
      <c r="B96" s="9" t="e">
        <f ca="1">image("https://ws-tcg.com/wordpress/wp-content/uploads/today_card/20201218_ws03.png")</f>
        <v>#NAME?</v>
      </c>
      <c r="C96" s="3" t="s">
        <v>193</v>
      </c>
      <c r="D96" s="4"/>
      <c r="E96" s="14"/>
      <c r="F96" s="6"/>
    </row>
    <row r="97" spans="1:6" ht="137.25" customHeight="1">
      <c r="A97" s="1" t="s">
        <v>194</v>
      </c>
      <c r="B97" s="9" t="e">
        <f ca="1">image("https://ws-tcg.com/wordpress/wp-content/uploads/today_card/20201215_oc03.png")</f>
        <v>#NAME?</v>
      </c>
      <c r="C97" s="12" t="s">
        <v>195</v>
      </c>
      <c r="D97" s="4" t="e">
        <f ca="1">image("https://ws-tcg.com/wordpress/wp-content/uploads/today_card/20201215_oc23.png")</f>
        <v>#NAME?</v>
      </c>
      <c r="E97" s="5" t="s">
        <v>10</v>
      </c>
      <c r="F97" s="6"/>
    </row>
    <row r="98" spans="1:6" ht="137.25" customHeight="1">
      <c r="A98" s="1" t="s">
        <v>196</v>
      </c>
      <c r="B98" s="9" t="e">
        <f ca="1">image("https://ws-tcg.com/wordpress/wp-content/uploads/today_card/20201224_ws04.png")</f>
        <v>#NAME?</v>
      </c>
      <c r="C98" s="12" t="s">
        <v>197</v>
      </c>
      <c r="D98" s="4" t="e">
        <f ca="1">image("https://ws-tcg.com/wordpress/wp-content/uploads/today_card/20201224_ws23.png")</f>
        <v>#NAME?</v>
      </c>
      <c r="E98" s="5" t="s">
        <v>10</v>
      </c>
      <c r="F98" s="6"/>
    </row>
    <row r="99" spans="1:6" ht="137.25" customHeight="1">
      <c r="A99" s="1" t="s">
        <v>198</v>
      </c>
      <c r="B99" s="9" t="e">
        <f ca="1">image("https://ws-tcg.com/wordpress/wp-content/images/cardlist/p/prd_w84/prd_w84_099.png")</f>
        <v>#NAME?</v>
      </c>
      <c r="C99" s="12" t="s">
        <v>199</v>
      </c>
      <c r="D99" s="4"/>
      <c r="E99" s="5"/>
      <c r="F99" s="6"/>
    </row>
    <row r="100" spans="1:6" ht="137.25" customHeight="1">
      <c r="A100" s="1" t="s">
        <v>200</v>
      </c>
      <c r="B100" s="9" t="e">
        <f ca="1">image("https://ws-tcg.com/wordpress/wp-content/images/cardlist/p/prd_w84/prd_w84_100.png")</f>
        <v>#NAME?</v>
      </c>
      <c r="C100" s="12" t="s">
        <v>201</v>
      </c>
      <c r="D100" s="4"/>
      <c r="E100" s="5"/>
      <c r="F100" s="6"/>
    </row>
    <row r="101" spans="1:6" ht="137.25" customHeight="1">
      <c r="A101" s="1" t="s">
        <v>202</v>
      </c>
      <c r="B101" s="9" t="e">
        <f ca="1">image("https://ws-tcg.com/wordpress/wp-content/images/cardlist/p/prd_w84/prd_w84_101.png")</f>
        <v>#NAME?</v>
      </c>
      <c r="C101" s="12" t="s">
        <v>203</v>
      </c>
      <c r="D101" s="28"/>
      <c r="E101" s="14"/>
      <c r="F101" s="6"/>
    </row>
    <row r="102" spans="1:6" ht="137.25" customHeight="1">
      <c r="A102" s="1" t="s">
        <v>204</v>
      </c>
      <c r="B102" s="9" t="e">
        <f ca="1">image("https://ws-tcg.com/wordpress/wp-content/images/cardlist/p/prd_w84/prd_w84_102.png")</f>
        <v>#NAME?</v>
      </c>
      <c r="C102" s="3" t="s">
        <v>205</v>
      </c>
      <c r="D102" s="4"/>
      <c r="E102" s="14"/>
      <c r="F102" s="6"/>
    </row>
    <row r="103" spans="1:6" ht="137.25" customHeight="1">
      <c r="A103" s="1" t="s">
        <v>206</v>
      </c>
      <c r="B103" s="9" t="e">
        <f ca="1">image("https://ws-tcg.com/wordpress/wp-content/images/cardlist/p/prd_w84/prd_w84_103.png")</f>
        <v>#NAME?</v>
      </c>
      <c r="C103" s="12" t="s">
        <v>207</v>
      </c>
      <c r="D103" s="4"/>
      <c r="E103" s="5"/>
      <c r="F103" s="6"/>
    </row>
    <row r="104" spans="1:6" ht="137.25" customHeight="1">
      <c r="A104" s="1" t="s">
        <v>208</v>
      </c>
      <c r="B104" s="9" t="e">
        <f ca="1">image("https://ws-tcg.com/wordpress/wp-content/uploads/today_card/20201230_fd05.png")</f>
        <v>#NAME?</v>
      </c>
      <c r="C104" s="3" t="s">
        <v>209</v>
      </c>
      <c r="D104" s="4"/>
      <c r="E104" s="14"/>
      <c r="F104" s="6"/>
    </row>
    <row r="105" spans="1:6" ht="137.25" customHeight="1">
      <c r="A105" s="1" t="s">
        <v>210</v>
      </c>
      <c r="B105" s="9" t="e">
        <f ca="1">image("https://ws-tcg.com/wordpress/wp-content/images/cardlist/p/prd_w84/prd_w84_105.png")</f>
        <v>#NAME?</v>
      </c>
      <c r="C105" s="3" t="s">
        <v>211</v>
      </c>
      <c r="D105" s="4"/>
      <c r="E105" s="14"/>
      <c r="F105" s="6"/>
    </row>
    <row r="106" spans="1:6" ht="137.25" customHeight="1">
      <c r="A106" s="1" t="s">
        <v>212</v>
      </c>
      <c r="B106" s="9" t="e">
        <f ca="1">image("https://ws-tcg.com/wordpress/wp-content/uploads/today_card/20201221_ws04.png")</f>
        <v>#NAME?</v>
      </c>
      <c r="C106" s="12" t="s">
        <v>213</v>
      </c>
      <c r="D106" s="4"/>
      <c r="E106" s="14"/>
      <c r="F106" s="6"/>
    </row>
    <row r="107" spans="1:6" ht="137.25" customHeight="1">
      <c r="A107" s="1" t="s">
        <v>214</v>
      </c>
      <c r="B107" s="9" t="e">
        <f ca="1">image("https://ws-tcg.com/wordpress/wp-content/images/cardlist/p/prd_w84/prd_w84_107.png")</f>
        <v>#NAME?</v>
      </c>
      <c r="C107" s="12" t="s">
        <v>215</v>
      </c>
      <c r="D107" s="4"/>
      <c r="E107" s="14"/>
      <c r="F107" s="6"/>
    </row>
    <row r="108" spans="1:6" ht="137.25" customHeight="1">
      <c r="A108" s="1" t="s">
        <v>216</v>
      </c>
      <c r="B108" s="9" t="e">
        <f ca="1">image("https://i.imgur.com/o5DUMph.png?1")</f>
        <v>#NAME?</v>
      </c>
      <c r="C108" s="12" t="s">
        <v>217</v>
      </c>
      <c r="D108" s="4" t="e">
        <f ca="1">image("https://i.imgur.com/DMlKXMx.png?1")</f>
        <v>#NAME?</v>
      </c>
      <c r="E108" s="5" t="s">
        <v>53</v>
      </c>
      <c r="F108" s="6"/>
    </row>
    <row r="109" spans="1:6" ht="137.25" customHeight="1">
      <c r="A109" s="1" t="s">
        <v>218</v>
      </c>
      <c r="B109" s="9" t="e">
        <f ca="1">image("https://i.imgur.com/MoUdAbI.png?1")</f>
        <v>#NAME?</v>
      </c>
      <c r="C109" s="12" t="s">
        <v>219</v>
      </c>
      <c r="D109" s="4" t="e">
        <f ca="1">image("https://i.imgur.com/fUjlDW2.png?1")</f>
        <v>#NAME?</v>
      </c>
      <c r="E109" s="5" t="s">
        <v>53</v>
      </c>
      <c r="F109" s="6"/>
    </row>
    <row r="110" spans="1:6" ht="137.25" customHeight="1">
      <c r="A110" s="1" t="s">
        <v>220</v>
      </c>
      <c r="B110" s="9" t="e">
        <f ca="1">image("https://i.imgur.com/ueYl6i8.png?1")</f>
        <v>#NAME?</v>
      </c>
      <c r="C110" s="12" t="s">
        <v>221</v>
      </c>
      <c r="D110" s="4" t="e">
        <f ca="1">image("https://i.imgur.com/qyJOi2B.png")</f>
        <v>#NAME?</v>
      </c>
      <c r="E110" s="5" t="s">
        <v>53</v>
      </c>
      <c r="F110" s="6"/>
    </row>
    <row r="111" spans="1:6" ht="137.25" customHeight="1">
      <c r="A111" s="1" t="s">
        <v>222</v>
      </c>
      <c r="B111" s="9" t="e">
        <f ca="1">image("https://ws-tcg.com/wordpress/wp-content/images/cardlist/p/prd_w84/prd_w84_111.png")</f>
        <v>#NAME?</v>
      </c>
      <c r="C111" s="3" t="s">
        <v>223</v>
      </c>
      <c r="D111" s="4"/>
      <c r="E111" s="14"/>
      <c r="F111" s="6"/>
    </row>
    <row r="112" spans="1:6" ht="137.25" customHeight="1">
      <c r="A112" s="1" t="s">
        <v>224</v>
      </c>
      <c r="B112" s="9" t="e">
        <f ca="1">image("https://ws-tcg.com/wordpress/wp-content/images/cardlist/p/prd_w84/prd_w84_112.png")</f>
        <v>#NAME?</v>
      </c>
      <c r="C112" s="3" t="s">
        <v>225</v>
      </c>
      <c r="D112" s="4"/>
      <c r="E112" s="14"/>
      <c r="F112" s="6"/>
    </row>
    <row r="113" spans="1:6" ht="137.25" customHeight="1">
      <c r="A113" s="1" t="s">
        <v>226</v>
      </c>
      <c r="B113" s="9" t="e">
        <f ca="1">image("https://ws-tcg.com/wordpress/wp-content/images/cardlist/p/prd_w84/prd_w84_113.png")</f>
        <v>#NAME?</v>
      </c>
      <c r="C113" s="3" t="s">
        <v>227</v>
      </c>
      <c r="D113" s="4"/>
      <c r="E113" s="14"/>
      <c r="F113" s="6"/>
    </row>
    <row r="114" spans="1:6" ht="137.25" customHeight="1">
      <c r="A114" s="1" t="s">
        <v>228</v>
      </c>
      <c r="B114" s="9" t="e">
        <f ca="1">image("https://ws-tcg.com/wordpress/wp-content/images/cardlist/p/prd_w84/prd_w84_114.png")</f>
        <v>#NAME?</v>
      </c>
      <c r="C114" s="3" t="s">
        <v>229</v>
      </c>
      <c r="D114" s="4"/>
      <c r="E114" s="14"/>
      <c r="F114" s="6"/>
    </row>
  </sheetData>
  <conditionalFormatting sqref="C2 E1 E5:E61 E63:E71 E73:E114">
    <cfRule type="colorScale" priority="1">
      <colorScale>
        <cfvo type="min"/>
        <cfvo type="max"/>
        <color rgb="FF57BB8A"/>
        <color rgb="FFFFFFFF"/>
      </colorScale>
    </cfRule>
  </conditionalFormatting>
  <hyperlinks>
    <hyperlink ref="C24"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21"/>
  <sheetViews>
    <sheetView topLeftCell="A17" workbookViewId="0">
      <selection activeCell="C19" sqref="C19"/>
    </sheetView>
  </sheetViews>
  <sheetFormatPr defaultColWidth="14.42578125" defaultRowHeight="15.75" customHeight="1"/>
  <cols>
    <col min="1" max="1" width="11.28515625" customWidth="1"/>
    <col min="2" max="2" width="18.85546875" customWidth="1"/>
    <col min="3" max="3" width="58.140625" customWidth="1"/>
    <col min="4" max="5" width="18.85546875" customWidth="1"/>
    <col min="6" max="6" width="14.85546875" customWidth="1"/>
  </cols>
  <sheetData>
    <row r="1" spans="1:6" ht="137.25" customHeight="1">
      <c r="A1" s="29" t="s">
        <v>230</v>
      </c>
      <c r="B1" s="2" t="e">
        <f ca="1">image("https://ws-tcg.com/wordpress/wp-content/uploads/today_card/20201215_oc04.png")</f>
        <v>#NAME?</v>
      </c>
      <c r="C1" s="3" t="s">
        <v>231</v>
      </c>
      <c r="D1" s="4" t="e">
        <f ca="1">image("https://ws-tcg.com/wordpress/wp-content/uploads/products/prd_img/prd_t01.png")</f>
        <v>#NAME?</v>
      </c>
      <c r="E1" s="5" t="s">
        <v>7</v>
      </c>
    </row>
    <row r="2" spans="1:6" ht="137.25" customHeight="1">
      <c r="A2" s="29" t="s">
        <v>232</v>
      </c>
      <c r="B2" s="2" t="e">
        <f ca="1">image("https://ws-tcg.com/wordpress/wp-content/uploads/today_card/20201223_ws06.png")</f>
        <v>#NAME?</v>
      </c>
      <c r="C2" s="12" t="s">
        <v>233</v>
      </c>
      <c r="D2" s="4"/>
      <c r="E2" s="4"/>
      <c r="F2" s="8"/>
    </row>
    <row r="3" spans="1:6" ht="137.25" customHeight="1">
      <c r="A3" s="29" t="s">
        <v>234</v>
      </c>
      <c r="B3" s="2" t="e">
        <f ca="1">image("https://ws-tcg.com/wordpress/wp-content/uploads/today_card/20201223_ws07.png")</f>
        <v>#NAME?</v>
      </c>
      <c r="C3" s="3" t="s">
        <v>235</v>
      </c>
      <c r="D3" s="4"/>
      <c r="E3" s="4"/>
      <c r="F3" s="8"/>
    </row>
    <row r="4" spans="1:6" ht="137.25" customHeight="1">
      <c r="A4" s="29" t="s">
        <v>236</v>
      </c>
      <c r="B4" s="9" t="e">
        <f ca="1">image("https://ws-tcg.com/wordpress/wp-content/images/cardlist/p/prd_w84/prd_w84_t04.png")</f>
        <v>#NAME?</v>
      </c>
      <c r="C4" s="3" t="s">
        <v>237</v>
      </c>
      <c r="D4" s="4"/>
      <c r="E4" s="4"/>
      <c r="F4" s="8"/>
    </row>
    <row r="5" spans="1:6" ht="137.25" customHeight="1">
      <c r="A5" s="29" t="s">
        <v>238</v>
      </c>
      <c r="B5" s="2" t="e">
        <f ca="1">image("https://ws-tcg.com/wordpress/wp-content/uploads/today_card/20201214_md004.png")</f>
        <v>#NAME?</v>
      </c>
      <c r="C5" s="3" t="s">
        <v>239</v>
      </c>
      <c r="D5" s="4" t="e">
        <f ca="1">image("https://ws-tcg.com/wordpress/wp-content/uploads/today_card/20201214_md23.png")</f>
        <v>#NAME?</v>
      </c>
      <c r="E5" s="4" t="e">
        <f ca="1">image("https://ws-tcg.com/wordpress/wp-content/uploads/products/prd_img/prd_t02.png")</f>
        <v>#NAME?</v>
      </c>
      <c r="F5" s="5" t="s">
        <v>240</v>
      </c>
    </row>
    <row r="6" spans="1:6" ht="137.25" customHeight="1">
      <c r="A6" s="29" t="s">
        <v>241</v>
      </c>
      <c r="B6" s="9" t="e">
        <f ca="1">image("https://ws-tcg.com/wordpress/wp-content/uploads/today_card/20201217_ws06.png")</f>
        <v>#NAME?</v>
      </c>
      <c r="C6" s="12" t="s">
        <v>242</v>
      </c>
      <c r="D6" s="4"/>
      <c r="E6" s="4"/>
      <c r="F6" s="5"/>
    </row>
    <row r="7" spans="1:6" ht="137.25" customHeight="1">
      <c r="A7" s="29" t="s">
        <v>243</v>
      </c>
      <c r="B7" s="9" t="e">
        <f ca="1">image("https://ws-tcg.com/wordpress/wp-content/images/cardlist/p/prd_w84/prd_w84_t07.png")</f>
        <v>#NAME?</v>
      </c>
      <c r="C7" s="3" t="s">
        <v>244</v>
      </c>
      <c r="D7" s="4"/>
      <c r="E7" s="4"/>
      <c r="F7" s="5"/>
    </row>
    <row r="8" spans="1:6" ht="137.25" customHeight="1">
      <c r="A8" s="29" t="s">
        <v>245</v>
      </c>
      <c r="B8" s="10" t="e">
        <f ca="1">image("https://ws-tcg.com/wordpress/wp-content/uploads/today_card/20201221_ws05.png")</f>
        <v>#NAME?</v>
      </c>
      <c r="C8" s="3" t="s">
        <v>246</v>
      </c>
      <c r="D8" s="11" t="e">
        <f ca="1">image("https://ws-tcg.com/wordpress/wp-content/uploads/today_card/20201221_ws14.png")</f>
        <v>#NAME?</v>
      </c>
      <c r="E8" s="30" t="s">
        <v>53</v>
      </c>
      <c r="F8" s="5"/>
    </row>
    <row r="9" spans="1:6" ht="137.25" customHeight="1">
      <c r="A9" s="29" t="s">
        <v>247</v>
      </c>
      <c r="B9" s="9" t="e">
        <f ca="1">image("https://ws-tcg.com/wordpress/wp-content/images/cardlist/p/prd_w84/prd_w84_t09.png")</f>
        <v>#NAME?</v>
      </c>
      <c r="C9" s="12" t="s">
        <v>248</v>
      </c>
      <c r="D9" s="4"/>
      <c r="E9" s="4"/>
      <c r="F9" s="5"/>
    </row>
    <row r="10" spans="1:6" ht="137.25" customHeight="1">
      <c r="A10" s="29" t="s">
        <v>249</v>
      </c>
      <c r="B10" s="9" t="e">
        <f ca="1">image("https://ws-tcg.com/wordpress/wp-content/uploads/today_card/20201218_ws05.png")</f>
        <v>#NAME?</v>
      </c>
      <c r="C10" s="12" t="s">
        <v>250</v>
      </c>
      <c r="D10" s="4" t="e">
        <f ca="1">image("https://ws-tcg.com/wordpress/wp-content/uploads/today_card/20201218_ws24.png")</f>
        <v>#NAME?</v>
      </c>
      <c r="E10" s="15" t="s">
        <v>53</v>
      </c>
      <c r="F10" s="5"/>
    </row>
    <row r="11" spans="1:6" ht="137.25" customHeight="1">
      <c r="A11" s="29" t="s">
        <v>251</v>
      </c>
      <c r="B11" s="9" t="e">
        <f ca="1">image("https://i.imgur.com/eDx9DsB.png?1")</f>
        <v>#NAME?</v>
      </c>
      <c r="C11" s="12" t="s">
        <v>252</v>
      </c>
      <c r="D11" s="4" t="e">
        <f ca="1">image("https://i.imgur.com/Ij4yyB2.png?1")</f>
        <v>#NAME?</v>
      </c>
      <c r="E11" s="15" t="s">
        <v>10</v>
      </c>
      <c r="F11" s="5"/>
    </row>
    <row r="12" spans="1:6" ht="137.25" customHeight="1">
      <c r="A12" s="29" t="s">
        <v>253</v>
      </c>
      <c r="B12" s="2" t="e">
        <f ca="1">image("https://i.imgur.com/rrVNWNN.png?1")</f>
        <v>#NAME?</v>
      </c>
      <c r="C12" s="31" t="s">
        <v>254</v>
      </c>
      <c r="D12" s="4"/>
      <c r="E12" s="4"/>
      <c r="F12" s="5"/>
    </row>
    <row r="13" spans="1:6" ht="137.25" customHeight="1">
      <c r="A13" s="29" t="s">
        <v>255</v>
      </c>
      <c r="B13" s="9" t="e">
        <f ca="1">image("https://ws-tcg.com/wordpress/wp-content/uploads/today_card/20201217_ws07.png")</f>
        <v>#NAME?</v>
      </c>
      <c r="C13" s="3" t="s">
        <v>256</v>
      </c>
      <c r="D13" s="4"/>
      <c r="E13" s="4"/>
      <c r="F13" s="5"/>
    </row>
    <row r="14" spans="1:6" ht="137.25" customHeight="1">
      <c r="A14" s="29" t="s">
        <v>257</v>
      </c>
      <c r="B14" s="2" t="e">
        <f ca="1">image("https://ws-tcg.com/wordpress/wp-content/uploads/today_card/20201223_ws08.png")</f>
        <v>#NAME?</v>
      </c>
      <c r="C14" s="3" t="s">
        <v>258</v>
      </c>
      <c r="D14" s="13"/>
      <c r="E14" s="13"/>
      <c r="F14" s="5"/>
    </row>
    <row r="15" spans="1:6" ht="137.25" customHeight="1">
      <c r="A15" s="29" t="s">
        <v>259</v>
      </c>
      <c r="B15" s="9" t="e">
        <f ca="1">image("https://ws-tcg.com/wordpress/wp-content/uploads/today_card/20201222_ws04.png")</f>
        <v>#NAME?</v>
      </c>
      <c r="C15" s="3" t="s">
        <v>260</v>
      </c>
      <c r="D15" s="4" t="e">
        <f ca="1">image("https://ws-tcg.com/wordpress/wp-content/uploads/today_card/20201222_ws14.png")</f>
        <v>#NAME?</v>
      </c>
      <c r="E15" s="15" t="s">
        <v>53</v>
      </c>
      <c r="F15" s="5"/>
    </row>
    <row r="16" spans="1:6" ht="137.25" customHeight="1">
      <c r="A16" s="29" t="s">
        <v>261</v>
      </c>
      <c r="B16" s="9" t="e">
        <f ca="1">image("https://ws-tcg.com/wordpress/wp-content/images/cardlist/p/prd_w84/prd_w84_t16.png")</f>
        <v>#NAME?</v>
      </c>
      <c r="C16" s="12" t="s">
        <v>262</v>
      </c>
      <c r="D16" s="4"/>
      <c r="E16" s="4"/>
      <c r="F16" s="5"/>
    </row>
    <row r="17" spans="1:6" ht="137.25" customHeight="1">
      <c r="A17" s="29" t="s">
        <v>263</v>
      </c>
      <c r="B17" s="9" t="e">
        <f ca="1">image("https://ws-tcg.com/wordpress/wp-content/images/cardlist/p/prd_w84/prd_w84_t17.png")</f>
        <v>#NAME?</v>
      </c>
      <c r="C17" s="12" t="s">
        <v>264</v>
      </c>
      <c r="D17" s="4"/>
      <c r="E17" s="4"/>
      <c r="F17" s="14"/>
    </row>
    <row r="18" spans="1:6" ht="137.25" customHeight="1">
      <c r="A18" s="29" t="s">
        <v>265</v>
      </c>
      <c r="B18" s="2" t="e">
        <f ca="1">image("https://ws-tcg.com/wordpress/wp-content/uploads/today_card/20201216_xw06.png")</f>
        <v>#NAME?</v>
      </c>
      <c r="C18" s="12" t="s">
        <v>266</v>
      </c>
      <c r="D18" s="4" t="e">
        <f ca="1">image("https://ws-tcg.com/wordpress/wp-content/uploads/products/prd_img/prd_t03.png")</f>
        <v>#NAME?</v>
      </c>
      <c r="E18" s="5" t="s">
        <v>7</v>
      </c>
    </row>
    <row r="19" spans="1:6" ht="137.25" customHeight="1">
      <c r="A19" s="29" t="s">
        <v>267</v>
      </c>
      <c r="B19" s="9" t="e">
        <f ca="1">image("https://ws-tcg.com/wordpress/wp-content/uploads/today_card/20201224_ws05.png")</f>
        <v>#NAME?</v>
      </c>
      <c r="C19" s="12" t="s">
        <v>268</v>
      </c>
      <c r="D19" s="15"/>
      <c r="E19" s="15"/>
      <c r="F19" s="5"/>
    </row>
    <row r="20" spans="1:6" ht="137.25" customHeight="1">
      <c r="A20" s="29" t="s">
        <v>269</v>
      </c>
      <c r="B20" s="2" t="e">
        <f ca="1">image("https://i.imgur.com/9YFzTNS.png?1")</f>
        <v>#NAME?</v>
      </c>
      <c r="C20" s="12" t="s">
        <v>270</v>
      </c>
      <c r="D20" s="4"/>
      <c r="E20" s="4"/>
      <c r="F20" s="5"/>
    </row>
    <row r="21" spans="1:6" ht="137.25" customHeight="1">
      <c r="A21" s="32" t="s">
        <v>273</v>
      </c>
      <c r="B21" s="9" t="e">
        <f ca="1">image("https://i.imgur.com/qjkOwNt.png")</f>
        <v>#NAME?</v>
      </c>
      <c r="C21" s="12" t="s">
        <v>271</v>
      </c>
      <c r="D21" s="4"/>
      <c r="E21" s="4"/>
      <c r="F21" s="5"/>
    </row>
  </sheetData>
  <conditionalFormatting sqref="C2 E1 F5:F17 E18 F19:F21">
    <cfRule type="colorScale" priority="1">
      <colorScale>
        <cfvo type="min"/>
        <cfvo type="max"/>
        <color rgb="FF57BB8A"/>
        <color rgb="FFFFFFFF"/>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Booster</vt:lpstr>
      <vt:lpstr>TD+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Carmen</cp:lastModifiedBy>
  <dcterms:modified xsi:type="dcterms:W3CDTF">2021-01-18T03:13:58Z</dcterms:modified>
</cp:coreProperties>
</file>