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 state="visible" name="Toy Story TD+ complete" sheetId="2" r:id="rId5"/>
    <sheet state="visible" name=" Monster Inc. TD+ complete" sheetId="3" r:id="rId6"/>
    <sheet state="visible" name="Cars TD+ complete" sheetId="4" r:id="rId7"/>
  </sheets>
  <definedNames/>
  <calcPr/>
  <extLst>
    <ext uri="GoogleSheetsCustomDataVersion1">
      <go:sheetsCustomData xmlns:go="http://customooxmlschemas.google.com/" r:id="rId8" roundtripDataSignature="AMtx7mgjflNsOETliC9Z4S/k1PhD/NfJ8A=="/>
    </ext>
  </extLst>
</workbook>
</file>

<file path=xl/sharedStrings.xml><?xml version="1.0" encoding="utf-8"?>
<sst xmlns="http://schemas.openxmlformats.org/spreadsheetml/2006/main" count="478" uniqueCount="352">
  <si>
    <t>PXR/S94-001</t>
  </si>
  <si>
    <r>
      <rPr>
        <rFont val="Arial"/>
        <b/>
        <color theme="1"/>
        <sz val="9.0"/>
      </rPr>
      <t>(RR) 0/0 Remy &amp; Linguini (PIXAR)
AUTO</t>
    </r>
    <r>
      <rPr>
        <rFont val="Arial"/>
        <color theme="1"/>
        <sz val="9.0"/>
      </rPr>
      <t xml:space="preserve"> - When this is placed on stage from hand, reveal the top card of your deck. If that card is a &lt;PIXAR&gt; character, this turn, this gets +2000 power.
</t>
    </r>
    <r>
      <rPr>
        <rFont val="Arial"/>
        <b/>
        <color theme="1"/>
        <sz val="9.0"/>
      </rPr>
      <t xml:space="preserve">AUTO </t>
    </r>
    <r>
      <rPr>
        <rFont val="Arial"/>
        <color theme="1"/>
        <sz val="9.0"/>
      </rPr>
      <t>- At the start of your opponent's Draw Phase, mill 2. If there is a Level 2 or higher card among those cards, you may return this card to hand.</t>
    </r>
  </si>
  <si>
    <t>SSP</t>
  </si>
  <si>
    <t>PXR/S94-002</t>
  </si>
  <si>
    <r>
      <rPr>
        <rFont val="Arial"/>
        <b/>
        <color theme="1"/>
        <sz val="9.0"/>
      </rPr>
      <t>(RR) 3/2 Woody &amp; Buzz (PIXAR)
CONT</t>
    </r>
    <r>
      <rPr>
        <rFont val="Arial"/>
        <color theme="1"/>
        <sz val="9.0"/>
      </rPr>
      <t xml:space="preserve"> - If all of your characters are &lt;PIXAR&gt;, this gets +3000 power.
</t>
    </r>
    <r>
      <rPr>
        <rFont val="Arial"/>
        <b/>
        <color theme="1"/>
        <sz val="9.0"/>
      </rPr>
      <t xml:space="preserve">AUTO </t>
    </r>
    <r>
      <rPr>
        <rFont val="Arial"/>
        <color theme="1"/>
        <sz val="9.0"/>
      </rPr>
      <t xml:space="preserve">- When this is placed on stage from hand, you may Heal 1.
</t>
    </r>
    <r>
      <rPr>
        <rFont val="Arial"/>
        <b/>
        <color theme="1"/>
        <sz val="9.0"/>
      </rPr>
      <t xml:space="preserve">AUTO - </t>
    </r>
    <r>
      <rPr>
        <rFont val="Arial"/>
        <b/>
        <color rgb="FFE06666"/>
        <sz val="9.0"/>
      </rPr>
      <t>{CX Combo}</t>
    </r>
    <r>
      <rPr>
        <rFont val="Arial"/>
        <color theme="1"/>
        <sz val="9.0"/>
      </rPr>
      <t xml:space="preserve"> [(1) Discard 1 &lt;PIXAR&gt; character] At the end of this cards attack, if you have the </t>
    </r>
    <r>
      <rPr>
        <rFont val="Arial"/>
        <b/>
        <color theme="1"/>
        <sz val="9.0"/>
      </rPr>
      <t>Choice CX (026)</t>
    </r>
    <r>
      <rPr>
        <rFont val="Arial"/>
        <color theme="1"/>
        <sz val="9.0"/>
      </rPr>
      <t xml:space="preserve"> in your Climax Area, and you have 2 or more other &lt;PIXAR&gt; character, you may pay cost. if you do, your opponent reveals the top 6 cards of their deck, shuffles their deck, then send the top X cards of their deck to Clock. X equals the number of Climaxes revealed. 
</t>
    </r>
  </si>
  <si>
    <t>PXR/S94-003</t>
  </si>
  <si>
    <r>
      <rPr>
        <rFont val="Arial"/>
        <b/>
        <color theme="1"/>
        <sz val="9.0"/>
      </rPr>
      <t>(RR) 3/2 Woody &amp; Jessie &amp; Bullseye (PIXAR)
CONT</t>
    </r>
    <r>
      <rPr>
        <rFont val="Arial"/>
        <color theme="1"/>
        <sz val="9.0"/>
      </rPr>
      <t xml:space="preserve"> - If you have 4 or more &lt;PIXAR&gt; characters, this gets -1 Level in hand.
</t>
    </r>
    <r>
      <rPr>
        <rFont val="Arial"/>
        <b/>
        <color theme="1"/>
        <sz val="9.0"/>
      </rPr>
      <t xml:space="preserve">CONT </t>
    </r>
    <r>
      <rPr>
        <rFont val="Arial"/>
        <color theme="1"/>
        <sz val="9.0"/>
      </rPr>
      <t xml:space="preserve">- For each of your opponent's Back Row characters, this gets +1000 power.
</t>
    </r>
    <r>
      <rPr>
        <rFont val="Arial"/>
        <b/>
        <color theme="1"/>
        <sz val="9.0"/>
      </rPr>
      <t xml:space="preserve">AUTO </t>
    </r>
    <r>
      <rPr>
        <rFont val="Arial"/>
        <color theme="1"/>
        <sz val="9.0"/>
      </rPr>
      <t xml:space="preserve">- [Discard 1 card] When this is placed on stage from hand, you may pay cost. If you do, put the top card of your Clock into Stock.
</t>
    </r>
  </si>
  <si>
    <t>PXR/S94-004</t>
  </si>
  <si>
    <r>
      <rPr>
        <rFont val="Arial"/>
        <b/>
        <color theme="1"/>
        <sz val="9.0"/>
      </rPr>
      <t xml:space="preserve">(R) 0/0 Slinky Dog (PIXAR)
AUTO </t>
    </r>
    <r>
      <rPr>
        <rFont val="Arial"/>
        <color theme="1"/>
        <sz val="9.0"/>
      </rPr>
      <t xml:space="preserve">- When this is placed on stage from hand, reveal the top card of your deck. If that card is Level 1 or higher, add it to hand and discard 1 card.
</t>
    </r>
    <r>
      <rPr>
        <rFont val="Arial"/>
        <b/>
        <color theme="1"/>
        <sz val="9.0"/>
      </rPr>
      <t xml:space="preserve">AUTO </t>
    </r>
    <r>
      <rPr>
        <rFont val="Arial"/>
        <color theme="1"/>
        <sz val="9.0"/>
      </rPr>
      <t>- When this attacks, if you have no other characters in your Back Row, you may mill 1. If that card is a Level 0 or lower character, place it on stage in any Back Row slot.</t>
    </r>
  </si>
  <si>
    <t>SP</t>
  </si>
  <si>
    <t>PXR/S94-005</t>
  </si>
  <si>
    <r>
      <rPr>
        <rFont val="Arial"/>
        <b/>
        <color theme="1"/>
        <sz val="9.0"/>
      </rPr>
      <t>(R) 0/0 Miguel &amp; Hector &amp; Dante (PIXAR)
AUTO</t>
    </r>
    <r>
      <rPr>
        <rFont val="Arial"/>
        <color theme="1"/>
        <sz val="9.0"/>
      </rPr>
      <t xml:space="preserve"> - [Put 1 card from hand into Clock, send this to Memory] When this is Reversed, you may pay cost. If you do, look at up to 2 cards from the top of your deck, choose up to 1 card among them, add it to hand, and send the rest to Waiting Room.</t>
    </r>
  </si>
  <si>
    <t>PXR/S94-006</t>
  </si>
  <si>
    <r>
      <rPr>
        <rFont val="Arial"/>
        <b/>
        <color theme="1"/>
        <sz val="9.0"/>
      </rPr>
      <t>(R) 0/0 Woody (PIXAR)
CONT</t>
    </r>
    <r>
      <rPr>
        <rFont val="Arial"/>
        <color theme="1"/>
        <sz val="9.0"/>
      </rPr>
      <t xml:space="preserve"> - All of your opponent's characters get "</t>
    </r>
    <r>
      <rPr>
        <rFont val="Arial"/>
        <b/>
        <color theme="1"/>
        <sz val="9.0"/>
      </rPr>
      <t>AUTO - ENCORE</t>
    </r>
    <r>
      <rPr>
        <rFont val="Arial"/>
        <color theme="1"/>
        <sz val="9.0"/>
      </rPr>
      <t xml:space="preserve"> (2)"
</t>
    </r>
    <r>
      <rPr>
        <rFont val="Arial"/>
        <b/>
        <color theme="1"/>
        <sz val="9.0"/>
      </rPr>
      <t xml:space="preserve">CONT </t>
    </r>
    <r>
      <rPr>
        <rFont val="Arial"/>
        <color theme="1"/>
        <sz val="9.0"/>
      </rPr>
      <t xml:space="preserve">- For each Marker underneath this card, this card gains +1000 Power.
</t>
    </r>
    <r>
      <rPr>
        <rFont val="Arial"/>
        <b/>
        <color theme="1"/>
        <sz val="9.0"/>
      </rPr>
      <t xml:space="preserve">AUTO </t>
    </r>
    <r>
      <rPr>
        <rFont val="Arial"/>
        <color theme="1"/>
        <sz val="9.0"/>
      </rPr>
      <t xml:space="preserve">- When this is placed on stage from hand, choose 1 character with a Soul Trigger in your Waiting Room, place it underneath your </t>
    </r>
    <r>
      <rPr>
        <rFont val="Arial"/>
        <b/>
        <color theme="1"/>
        <sz val="9.0"/>
      </rPr>
      <t>{1/0 Jessie - 009}</t>
    </r>
    <r>
      <rPr>
        <rFont val="Arial"/>
        <color theme="1"/>
        <sz val="9.0"/>
      </rPr>
      <t xml:space="preserve"> or this card Face-up as a Marker.</t>
    </r>
  </si>
  <si>
    <t>PXR/S94-007</t>
  </si>
  <si>
    <r>
      <rPr>
        <rFont val="Arial"/>
        <b/>
        <color theme="1"/>
        <sz val="9.0"/>
      </rPr>
      <t>(R) 1/0 Forky (PIXAR)
AUTO</t>
    </r>
    <r>
      <rPr>
        <rFont val="Arial"/>
        <color theme="1"/>
        <sz val="9.0"/>
      </rPr>
      <t xml:space="preserve"> - When this is placed on stage from hand, draw up to 2 cards, discard 2 cards.
</t>
    </r>
    <r>
      <rPr>
        <rFont val="Arial"/>
        <b/>
        <color theme="1"/>
        <sz val="9.0"/>
      </rPr>
      <t xml:space="preserve">AUTO </t>
    </r>
    <r>
      <rPr>
        <rFont val="Arial"/>
        <color theme="1"/>
        <sz val="9.0"/>
      </rPr>
      <t>- At the start of your Encore Step, send this to Waiting Room.</t>
    </r>
  </si>
  <si>
    <t>PXR/S94-008</t>
  </si>
  <si>
    <r>
      <rPr>
        <rFont val="Arial"/>
        <b/>
        <color theme="1"/>
        <sz val="9.0"/>
      </rPr>
      <t>(R) 1/0 Hamm (PIXAR)
AUTO</t>
    </r>
    <r>
      <rPr>
        <rFont val="Arial"/>
        <b val="0"/>
        <color theme="1"/>
        <sz val="9.0"/>
      </rPr>
      <t xml:space="preserve"> - When this card's Trigger Check reveals a Choice Trigger, choose 1 character in your Waiting Room, you may add it to hand.
</t>
    </r>
    <r>
      <rPr>
        <rFont val="Arial"/>
        <b/>
        <color theme="1"/>
        <sz val="9.0"/>
      </rPr>
      <t xml:space="preserve">AUTO </t>
    </r>
    <r>
      <rPr>
        <rFont val="Arial"/>
        <b val="0"/>
        <color theme="1"/>
        <sz val="9.0"/>
      </rPr>
      <t>- When this attacks, choose 1 of your other &lt;PIXAR&gt; characters, this turn, it gets +X power. X equals that character's Soul times 1000.</t>
    </r>
  </si>
  <si>
    <t>PXR/S94-009</t>
  </si>
  <si>
    <r>
      <rPr>
        <rFont val="Arial"/>
        <b/>
        <color theme="1"/>
        <sz val="9.0"/>
      </rPr>
      <t>(R) 1/0 Jessie (PIXAR)
CONT</t>
    </r>
    <r>
      <rPr>
        <rFont val="Arial"/>
        <b val="0"/>
        <color theme="1"/>
        <sz val="9.0"/>
      </rPr>
      <t xml:space="preserve"> - For each Marker underneath this card, this card gains +1000 Power.
</t>
    </r>
    <r>
      <rPr>
        <rFont val="Arial"/>
        <b/>
        <color theme="1"/>
        <sz val="9.0"/>
      </rPr>
      <t xml:space="preserve">AUTO </t>
    </r>
    <r>
      <rPr>
        <rFont val="Arial"/>
        <b val="0"/>
        <color theme="1"/>
        <sz val="9.0"/>
      </rPr>
      <t>- When this is placed on your stage from hand, look at up to 2 cards from the top of your deck, choose up to 2 &lt;PIXAR&gt; characters from among them, show them to your opponent, place them underneath this card Face-down as a Marker in any order, and send the rest to Waiting Room.</t>
    </r>
  </si>
  <si>
    <t>PXR/S94-010</t>
  </si>
  <si>
    <r>
      <rPr>
        <rFont val="Arial"/>
        <b/>
        <color theme="1"/>
        <sz val="9.0"/>
      </rPr>
      <t>(R) 1/0 Joy &amp; Sadness &amp; Anger &amp; Disgust &amp; Fear (PIXAR)
AUTO</t>
    </r>
    <r>
      <rPr>
        <rFont val="Arial"/>
        <b val="0"/>
        <color theme="1"/>
        <sz val="9.0"/>
      </rPr>
      <t xml:space="preserve"> - This ability activates up to once per turn. When you use an ACT ability, this turn, this gains the following ability: "</t>
    </r>
    <r>
      <rPr>
        <rFont val="Arial"/>
        <b/>
        <color theme="1"/>
        <sz val="9.0"/>
      </rPr>
      <t>AUTO</t>
    </r>
    <r>
      <rPr>
        <rFont val="Arial"/>
        <b val="0"/>
        <color theme="1"/>
        <sz val="9.0"/>
      </rPr>
      <t xml:space="preserve"> - When this card's battle opponent is Reversed, you may put the top card of your deck into Stock."</t>
    </r>
  </si>
  <si>
    <t>SR</t>
  </si>
  <si>
    <t>PXR/S94-011</t>
  </si>
  <si>
    <r>
      <rPr>
        <rFont val="Arial"/>
        <b/>
        <color theme="1"/>
        <sz val="9.0"/>
      </rPr>
      <t>(U) 0/0 Bullseye (PIXAR)
AUTO</t>
    </r>
    <r>
      <rPr>
        <rFont val="Arial"/>
        <color theme="1"/>
        <sz val="9.0"/>
      </rPr>
      <t xml:space="preserve"> - [Place this underneath your character in battle Face-up as a Marker] When your other {0/0 Woody Above} or {1/0 Jessie Above} is reversed, if this is in your Back Row, you may pay cost. If you do, Rest that character.
</t>
    </r>
    <r>
      <rPr>
        <rFont val="Arial"/>
        <b/>
        <color theme="1"/>
        <sz val="9.0"/>
      </rPr>
      <t>ACT - BRAINSTORM</t>
    </r>
    <r>
      <rPr>
        <rFont val="Arial"/>
        <color theme="1"/>
        <sz val="9.0"/>
      </rPr>
      <t xml:space="preserve"> [(1) Rest this] Flip over the top 4 cards of your deck, then send them to Waiting Room. For each Climax among them, search your deck for up to 1 &lt;PIXAR&gt; character, show it to your opponent, add it to hand, and shuffle your deck afterwards.</t>
    </r>
  </si>
  <si>
    <t>PXR/S94-012</t>
  </si>
  <si>
    <r>
      <rPr>
        <rFont val="Arial"/>
        <b/>
        <color theme="1"/>
        <sz val="9.0"/>
      </rPr>
      <t>(U) 0/0 Joy &amp; Bing Bong (PIXAR)
CONT</t>
    </r>
    <r>
      <rPr>
        <rFont val="Arial"/>
        <color theme="1"/>
        <sz val="9.0"/>
      </rPr>
      <t xml:space="preserve"> - All of your other &lt;PIXAR&gt; characters get +500 power.
</t>
    </r>
    <r>
      <rPr>
        <rFont val="Arial"/>
        <b/>
        <color theme="1"/>
        <sz val="9.0"/>
      </rPr>
      <t xml:space="preserve">AUTO </t>
    </r>
    <r>
      <rPr>
        <rFont val="Arial"/>
        <color theme="1"/>
        <sz val="9.0"/>
      </rPr>
      <t>- [Discard 1 card] At the start of your opponent's attack phase, you may pay the cost. If you do, move this to an open position in your back row.</t>
    </r>
  </si>
  <si>
    <t>PXR/S94-013</t>
  </si>
  <si>
    <r>
      <rPr>
        <rFont val="Arial"/>
        <b/>
        <color theme="1"/>
        <sz val="9.0"/>
      </rPr>
      <t xml:space="preserve">(U) 1/0 Miguel &amp; Coco (PIXAR)
AUTO </t>
    </r>
    <r>
      <rPr>
        <rFont val="Arial"/>
        <color theme="1"/>
        <sz val="9.0"/>
      </rPr>
      <t xml:space="preserve">- When this is placed on stage from hand or from Memory, this turn, this gets +4500 power.
</t>
    </r>
    <r>
      <rPr>
        <rFont val="Arial"/>
        <b/>
        <color theme="1"/>
        <sz val="9.0"/>
      </rPr>
      <t>AUTO -</t>
    </r>
    <r>
      <rPr>
        <rFont val="Arial"/>
        <b/>
        <color rgb="FFE06666"/>
        <sz val="9.0"/>
      </rPr>
      <t xml:space="preserve"> {CX Combo}</t>
    </r>
    <r>
      <rPr>
        <rFont val="Arial"/>
        <color theme="1"/>
        <sz val="9.0"/>
      </rPr>
      <t xml:space="preserve"> At the start of your Encore Step, if you have the </t>
    </r>
    <r>
      <rPr>
        <rFont val="Arial"/>
        <b/>
        <color theme="1"/>
        <sz val="9.0"/>
      </rPr>
      <t xml:space="preserve">Choice CX (027) </t>
    </r>
    <r>
      <rPr>
        <rFont val="Arial"/>
        <color theme="1"/>
        <sz val="9.0"/>
      </rPr>
      <t xml:space="preserve">in your Climax Area, you may send this to Memory. If you do, at the start of your next Draw Phase, choose 1 </t>
    </r>
    <r>
      <rPr>
        <rFont val="Arial"/>
        <b/>
        <color theme="1"/>
        <sz val="9.0"/>
      </rPr>
      <t>{this card}</t>
    </r>
    <r>
      <rPr>
        <rFont val="Arial"/>
        <color theme="1"/>
        <sz val="9.0"/>
      </rPr>
      <t xml:space="preserve"> from Memory, and place it on stage in any slot, and that turn, this gets +1500 power, +1 Soul, &lt;Music&gt; and &lt;Family&gt;
</t>
    </r>
  </si>
  <si>
    <t>PXR/S94-014</t>
  </si>
  <si>
    <r>
      <rPr>
        <rFont val="Arial"/>
        <b/>
        <color theme="1"/>
        <sz val="9.0"/>
      </rPr>
      <t xml:space="preserve">(U) 1/0 Remy (PIXAR)
CONT </t>
    </r>
    <r>
      <rPr>
        <rFont val="Arial"/>
        <color theme="1"/>
        <sz val="9.0"/>
      </rPr>
      <t xml:space="preserve">- During your turn, for each of your other &lt;PIXAR&gt; characters, this gets +1000 power.
</t>
    </r>
    <r>
      <rPr>
        <rFont val="Arial"/>
        <b/>
        <color theme="1"/>
        <sz val="9.0"/>
      </rPr>
      <t xml:space="preserve">AUTO </t>
    </r>
    <r>
      <rPr>
        <rFont val="Arial"/>
        <color theme="1"/>
        <sz val="9.0"/>
      </rPr>
      <t>- During this card's battle, when the damage you take is cancelled, you may send this to Stock.</t>
    </r>
  </si>
  <si>
    <t>PXR/S94-015</t>
  </si>
  <si>
    <r>
      <rPr>
        <rFont val="Arial"/>
        <b/>
        <color theme="1"/>
        <sz val="9.0"/>
      </rPr>
      <t>(C) 0/0 Miguel (PIXAR)
AUTO</t>
    </r>
    <r>
      <rPr>
        <rFont val="Arial"/>
        <b val="0"/>
        <color theme="1"/>
        <sz val="9.0"/>
      </rPr>
      <t xml:space="preserve"> - When this card's damage is cancelled, you may return this to hand.
</t>
    </r>
    <r>
      <rPr>
        <rFont val="Arial"/>
        <b/>
        <color theme="1"/>
        <sz val="9.0"/>
      </rPr>
      <t xml:space="preserve">AUTO </t>
    </r>
    <r>
      <rPr>
        <rFont val="Arial"/>
        <b val="0"/>
        <color theme="1"/>
        <sz val="9.0"/>
      </rPr>
      <t xml:space="preserve">- When this is sent from Stage to Waiting Room, if you 2 or less cards in Memory, you may choose 1 </t>
    </r>
    <r>
      <rPr>
        <rFont val="Arial"/>
        <b/>
        <color theme="1"/>
        <sz val="9.0"/>
      </rPr>
      <t>{3/2 Hector &amp; Coco - 022}</t>
    </r>
    <r>
      <rPr>
        <rFont val="Arial"/>
        <b val="0"/>
        <color theme="1"/>
        <sz val="9.0"/>
      </rPr>
      <t xml:space="preserve"> from your Waiting Room, and send it to Memory. </t>
    </r>
    <r>
      <rPr>
        <rFont val="Arial"/>
        <b/>
        <color theme="1"/>
        <sz val="9.0"/>
      </rPr>
      <t xml:space="preserve">
</t>
    </r>
  </si>
  <si>
    <t>PXR/S94-016</t>
  </si>
  <si>
    <r>
      <rPr>
        <rFont val="Arial"/>
        <b/>
        <color theme="1"/>
        <sz val="9.0"/>
      </rPr>
      <t xml:space="preserve">(C) 0/0 Remy &amp; Gusteau (PIXAR)
AUTO </t>
    </r>
    <r>
      <rPr>
        <rFont val="Arial"/>
        <b val="0"/>
        <color theme="1"/>
        <sz val="9.0"/>
      </rPr>
      <t>- [(1) Send this to Memory] When your other &lt;PIXAR&gt; character is Front Attacked, you may pay cost. If you do, choose 1 of your battling characters, this turn, it gets +2000 power.</t>
    </r>
  </si>
  <si>
    <t>PXR/S94-017</t>
  </si>
  <si>
    <r>
      <rPr>
        <rFont val="Arial"/>
        <b/>
        <color theme="1"/>
        <sz val="9.0"/>
      </rPr>
      <t>(C) 1/1 Joy &amp; Sadness (PIXAR)
AUTO</t>
    </r>
    <r>
      <rPr>
        <rFont val="Arial"/>
        <b val="0"/>
        <color theme="1"/>
        <sz val="9.0"/>
      </rPr>
      <t xml:space="preserve"> - When this is Reversed, if the battle opponent's Level is higher than your opponent's Level, you may send that character to Stock. If you do, send the bottom card of your opponent's Stock to Waiting Room.</t>
    </r>
  </si>
  <si>
    <t>PXR/S94-018</t>
  </si>
  <si>
    <r>
      <rPr>
        <rFont val="Arial"/>
        <b/>
        <color theme="1"/>
        <sz val="9.0"/>
      </rPr>
      <t>(C) 2/1 Linguini &amp; Colette (PIXAR)
ACT - BACKUP</t>
    </r>
    <r>
      <rPr>
        <rFont val="Arial"/>
        <b val="0"/>
        <color theme="1"/>
        <sz val="9.0"/>
      </rPr>
      <t xml:space="preserve"> +3500 [(1) Reveal this from you hand and place this on the bottom of your deck] </t>
    </r>
  </si>
  <si>
    <t>PXR/S94-019</t>
  </si>
  <si>
    <r>
      <rPr>
        <rFont val="Arial"/>
        <b/>
        <color theme="1"/>
        <sz val="9.0"/>
      </rPr>
      <t>(C) 2/1 Remy (PIXAR)
AUTO</t>
    </r>
    <r>
      <rPr>
        <rFont val="Arial"/>
        <b val="0"/>
        <color theme="1"/>
        <sz val="9.0"/>
      </rPr>
      <t xml:space="preserve"> - When your other character's battle opponent is Reversed, choose 1 of your &lt;PIXAR&gt; characters, this turn, it gets +3000 power.
</t>
    </r>
    <r>
      <rPr>
        <rFont val="Arial"/>
        <b/>
        <color theme="1"/>
        <sz val="9.0"/>
      </rPr>
      <t xml:space="preserve">ACT </t>
    </r>
    <r>
      <rPr>
        <rFont val="Arial"/>
        <b val="0"/>
        <color theme="1"/>
        <sz val="9.0"/>
      </rPr>
      <t>- [(2) Rest this] Heal 1.</t>
    </r>
  </si>
  <si>
    <t>PXR/S94-020</t>
  </si>
  <si>
    <r>
      <rPr>
        <rFont val="Arial"/>
        <b/>
        <color theme="1"/>
        <sz val="9.0"/>
      </rPr>
      <t>(C) 2/1 Woody (PIXAR)
CONT</t>
    </r>
    <r>
      <rPr>
        <rFont val="Arial"/>
        <b val="0"/>
        <color theme="1"/>
        <sz val="9.0"/>
      </rPr>
      <t xml:space="preserve"> - For each of your opponent's Back Row characters, this gets +2500 power.
</t>
    </r>
    <r>
      <rPr>
        <rFont val="Arial"/>
        <b/>
        <color theme="1"/>
        <sz val="9.0"/>
      </rPr>
      <t xml:space="preserve">AUTO </t>
    </r>
    <r>
      <rPr>
        <rFont val="Arial"/>
        <b val="0"/>
        <color theme="1"/>
        <sz val="9.0"/>
      </rPr>
      <t xml:space="preserve">-  [Discard 1 &lt;PIXAR&gt; character] When this is placed on stage from hand, you may pay cost. If you do, search your deck for up to 1 </t>
    </r>
    <r>
      <rPr>
        <rFont val="Arial"/>
        <b/>
        <color theme="1"/>
        <sz val="9.0"/>
      </rPr>
      <t>{2/1 Buzz - 043}</t>
    </r>
    <r>
      <rPr>
        <rFont val="Arial"/>
        <b val="0"/>
        <color theme="1"/>
        <sz val="9.0"/>
      </rPr>
      <t xml:space="preserve">, show it to your opponent, add it to hand, and shuffle your deck afterwards.
</t>
    </r>
    <r>
      <rPr>
        <rFont val="Arial"/>
        <b/>
        <color theme="1"/>
        <sz val="9.0"/>
      </rPr>
      <t xml:space="preserve">AUTO </t>
    </r>
    <r>
      <rPr>
        <rFont val="Arial"/>
        <b val="0"/>
        <color theme="1"/>
        <sz val="9.0"/>
      </rPr>
      <t>- When this is Reversed, send this to Memory.</t>
    </r>
  </si>
  <si>
    <t>PXR/S94-021</t>
  </si>
  <si>
    <r>
      <rPr>
        <rFont val="Arial"/>
        <b/>
        <color theme="1"/>
        <sz val="9.0"/>
      </rPr>
      <t xml:space="preserve">(C) 2/1 Miguel &amp; Hector (PIXAR)
CONT - MEMORY </t>
    </r>
    <r>
      <rPr>
        <rFont val="Arial"/>
        <b val="0"/>
        <color theme="1"/>
        <sz val="9.0"/>
      </rPr>
      <t>- If you have 2 or more &lt;PIXAR&gt; characters in your Memory, this gets +4500 power and "</t>
    </r>
    <r>
      <rPr>
        <rFont val="Arial"/>
        <b/>
        <color theme="1"/>
        <sz val="9.0"/>
      </rPr>
      <t>AUTO - ENCORE</t>
    </r>
    <r>
      <rPr>
        <rFont val="Arial"/>
        <b val="0"/>
        <color theme="1"/>
        <sz val="9.0"/>
      </rPr>
      <t xml:space="preserve"> [Discard 1 &lt;PIXAR&gt; character]" </t>
    </r>
    <r>
      <rPr>
        <rFont val="Arial"/>
        <b/>
        <color theme="1"/>
        <sz val="9.0"/>
      </rPr>
      <t xml:space="preserve">
</t>
    </r>
  </si>
  <si>
    <t>PXR/S94-022</t>
  </si>
  <si>
    <r>
      <rPr>
        <rFont val="Arial"/>
        <b/>
        <color theme="1"/>
        <sz val="9.0"/>
      </rPr>
      <t>(C) 3/2 Hector &amp; Coco (PIXAR)
AUTO</t>
    </r>
    <r>
      <rPr>
        <rFont val="Arial"/>
        <b val="0"/>
        <color theme="1"/>
        <sz val="9.0"/>
      </rPr>
      <t xml:space="preserve"> - When this is placed on stage from hand or Memory, until the end of your opponent's next turn, this gets +4500 power, and gains the following ability: "</t>
    </r>
    <r>
      <rPr>
        <rFont val="Arial"/>
        <b/>
        <color theme="1"/>
        <sz val="9.0"/>
      </rPr>
      <t xml:space="preserve">CONT </t>
    </r>
    <r>
      <rPr>
        <rFont val="Arial"/>
        <b val="0"/>
        <color theme="1"/>
        <sz val="9.0"/>
      </rPr>
      <t xml:space="preserve">- During this card's battle, all players cannot play BACKUPs from hand."
</t>
    </r>
    <r>
      <rPr>
        <rFont val="Arial"/>
        <b/>
        <color theme="1"/>
        <sz val="9.0"/>
      </rPr>
      <t xml:space="preserve">AUTO </t>
    </r>
    <r>
      <rPr>
        <rFont val="Arial"/>
        <b val="0"/>
        <color theme="1"/>
        <sz val="9.0"/>
      </rPr>
      <t xml:space="preserve">- When this is Reversed, send this to Memory.
</t>
    </r>
    <r>
      <rPr>
        <rFont val="Arial"/>
        <b/>
        <color theme="1"/>
        <sz val="9.0"/>
      </rPr>
      <t>AUTO - MEMORY</t>
    </r>
    <r>
      <rPr>
        <rFont val="Arial"/>
        <b val="0"/>
        <color theme="1"/>
        <sz val="9.0"/>
      </rPr>
      <t xml:space="preserve"> - [Discard 2 cards] If this is in Memory, at the start of your Climax Phase, if you are Level 3 or higher, you may pay cost. If you do, place this on an empty slot on your stage.</t>
    </r>
  </si>
  <si>
    <t>PXR/S94-023</t>
  </si>
  <si>
    <r>
      <rPr>
        <rFont val="Arial"/>
        <b/>
        <color theme="1"/>
        <sz val="9.0"/>
      </rPr>
      <t>(U) 2/0 Event</t>
    </r>
    <r>
      <rPr>
        <rFont val="Arial"/>
        <b val="0"/>
        <color theme="1"/>
        <sz val="9.0"/>
      </rPr>
      <t xml:space="preserve">
If you have 5 or more &lt;PIXAR&gt; characters, choose 1 of the following 5 effects and perform it. Send this to the bottom of your deck.
a) "Draw up to 3 cards, discard 3 cards."
b) "All of your characters, this turn, get +1500 power and the following ability, "</t>
    </r>
    <r>
      <rPr>
        <rFont val="Arial"/>
        <b/>
        <color theme="1"/>
        <sz val="9.0"/>
      </rPr>
      <t xml:space="preserve">CONT </t>
    </r>
    <r>
      <rPr>
        <rFont val="Arial"/>
        <b val="0"/>
        <color theme="1"/>
        <sz val="9.0"/>
      </rPr>
      <t>- This cannot be targeted by your opponent's effects.""
c) "All of your characters, this turn, get +1 Soul."
d) "Choose 1 of your opponent's characters, return it to hand."
e) "Choose 1 &lt;PIXAR&gt; character in your Waiting Room, add it to hand."</t>
    </r>
  </si>
  <si>
    <t>PXR</t>
  </si>
  <si>
    <t>PXR/S94-024</t>
  </si>
  <si>
    <r>
      <rPr>
        <rFont val="Arial"/>
        <b/>
        <color theme="1"/>
        <sz val="9.0"/>
      </rPr>
      <t>(U) 2/3 Event</t>
    </r>
    <r>
      <rPr>
        <rFont val="Arial"/>
        <b val="0"/>
        <color theme="1"/>
        <sz val="9.0"/>
      </rPr>
      <t xml:space="preserve">
Your opponent sends all of their Stock to Waiting Room, then puts an equal number of cards from the top of their deck into Stock. Choose up to 1 character in your Waiting Room, add it to hand.</t>
    </r>
    <r>
      <rPr>
        <rFont val="Arial"/>
        <b/>
        <color theme="1"/>
        <sz val="9.0"/>
      </rPr>
      <t xml:space="preserve">
</t>
    </r>
  </si>
  <si>
    <t>PXR/S94-025</t>
  </si>
  <si>
    <r>
      <rPr>
        <rFont val="Arial"/>
        <b/>
        <color theme="1"/>
        <sz val="9.0"/>
      </rPr>
      <t xml:space="preserve">(C) 1/0 Event
</t>
    </r>
    <r>
      <rPr>
        <rFont val="Arial"/>
        <b val="0"/>
        <color theme="1"/>
        <sz val="9.0"/>
      </rPr>
      <t>Choose 1 of your Standing &lt;PIXAR&gt; characters, Rest it. If you do, choose 1 of the following 3 effects and perform it.
a) "Search you deck for up to 1 Level 0 or lower &lt;PIXAR&gt; character, place it on stage in any slot."
b) "Choose 1</t>
    </r>
    <r>
      <rPr>
        <rFont val="Arial"/>
        <b/>
        <color theme="1"/>
        <sz val="9.0"/>
      </rPr>
      <t xml:space="preserve"> {TD 1/0 Woody &amp; Buzz - T04}</t>
    </r>
    <r>
      <rPr>
        <rFont val="Arial"/>
        <b val="0"/>
        <color theme="1"/>
        <sz val="9.0"/>
      </rPr>
      <t xml:space="preserve"> in your Waiting Room, add it to hand."
c) "During this turn, your opponent cannot play Events from hand and cannot use "</t>
    </r>
    <r>
      <rPr>
        <rFont val="Arial"/>
        <b/>
        <color theme="1"/>
        <sz val="9.0"/>
      </rPr>
      <t>AUTO - ENCORE</t>
    </r>
    <r>
      <rPr>
        <rFont val="Arial"/>
        <b val="0"/>
        <color theme="1"/>
        <sz val="9.0"/>
      </rPr>
      <t>"".</t>
    </r>
  </si>
  <si>
    <t>a &amp; b arts
+ SR foil</t>
  </si>
  <si>
    <t>PXR/S94-026</t>
  </si>
  <si>
    <t>(CR) Choice CX</t>
  </si>
  <si>
    <t>a &amp; b arts
+ PXR</t>
  </si>
  <si>
    <t>PXR/S94-027</t>
  </si>
  <si>
    <t>(CC) Choice CX</t>
  </si>
  <si>
    <t>PXR/S94-028</t>
  </si>
  <si>
    <r>
      <rPr>
        <rFont val="Arial"/>
        <b/>
        <color theme="1"/>
        <sz val="9.0"/>
      </rPr>
      <t xml:space="preserve">(RR) Luxo Jr. (PIXAR)
CONT </t>
    </r>
    <r>
      <rPr>
        <rFont val="Arial"/>
        <b val="0"/>
        <color theme="1"/>
        <sz val="9.0"/>
      </rPr>
      <t xml:space="preserve">- If all of your characters are &lt;PIXAR&gt;, this gets +2 level and +1000 power.
</t>
    </r>
    <r>
      <rPr>
        <rFont val="Arial"/>
        <b/>
        <color theme="1"/>
        <sz val="9.0"/>
      </rPr>
      <t xml:space="preserve">AUTO </t>
    </r>
    <r>
      <rPr>
        <rFont val="Arial"/>
        <b val="0"/>
        <color theme="1"/>
        <sz val="9.0"/>
      </rPr>
      <t xml:space="preserve">- At the start of your opponent's Attack Phase, if there is a character in the slot across from this, you may move this to an empty Front Row slot.
</t>
    </r>
    <r>
      <rPr>
        <rFont val="Arial"/>
        <b val="0"/>
        <i/>
        <color theme="1"/>
        <sz val="9.0"/>
      </rPr>
      <t>Note: this has 8 different arts.</t>
    </r>
  </si>
  <si>
    <t>PXR/S94-029</t>
  </si>
  <si>
    <r>
      <rPr>
        <rFont val="Arial"/>
        <b/>
        <color theme="1"/>
        <sz val="9.0"/>
      </rPr>
      <t>(RR) 0/0 WALL-E &amp; EVE (PIXAR)
ACT</t>
    </r>
    <r>
      <rPr>
        <rFont val="Arial"/>
        <b val="0"/>
        <color theme="1"/>
        <sz val="9.0"/>
      </rPr>
      <t xml:space="preserve"> - [Rest this] Choose 1 card in your hand, send it to Stock.
</t>
    </r>
    <r>
      <rPr>
        <rFont val="Arial"/>
        <b/>
        <color theme="1"/>
        <sz val="9.0"/>
      </rPr>
      <t>ACT - BRAINSTORM</t>
    </r>
    <r>
      <rPr>
        <rFont val="Arial"/>
        <b val="0"/>
        <color theme="1"/>
        <sz val="9.0"/>
      </rPr>
      <t xml:space="preserve"> [(1) Rest this] Flip over the top 4 cards of your deck, then send them to Waiting Room. For each Climax among them, choose up to 1 &lt;PIXAR&gt; character from your Waiting Room, and add it to hand.</t>
    </r>
  </si>
  <si>
    <t>PXR/S94-030</t>
  </si>
  <si>
    <r>
      <rPr>
        <rFont val="Arial"/>
        <b/>
        <color theme="1"/>
        <sz val="9.0"/>
      </rPr>
      <t xml:space="preserve">(R) 0/0 Bo Peep (PIXAR)
CONT - EXPERIENCE </t>
    </r>
    <r>
      <rPr>
        <rFont val="Arial"/>
        <b val="0"/>
        <color theme="1"/>
        <sz val="9.0"/>
      </rPr>
      <t xml:space="preserve">- If you have </t>
    </r>
    <r>
      <rPr>
        <rFont val="Arial"/>
        <b/>
        <color theme="1"/>
        <sz val="9.0"/>
      </rPr>
      <t xml:space="preserve">{another copy of this} </t>
    </r>
    <r>
      <rPr>
        <rFont val="Arial"/>
        <b val="0"/>
        <color theme="1"/>
        <sz val="9.0"/>
      </rPr>
      <t>in your Level Zone, this gets +6500 power and the following ability, "</t>
    </r>
    <r>
      <rPr>
        <rFont val="Arial"/>
        <b/>
        <color theme="1"/>
        <sz val="9.0"/>
      </rPr>
      <t xml:space="preserve">CONT </t>
    </r>
    <r>
      <rPr>
        <rFont val="Arial"/>
        <b val="0"/>
        <color theme="1"/>
        <sz val="9.0"/>
      </rPr>
      <t xml:space="preserve">- This cannot Side Attack."
</t>
    </r>
    <r>
      <rPr>
        <rFont val="Arial"/>
        <b/>
        <color theme="1"/>
        <sz val="9.0"/>
      </rPr>
      <t>ACT</t>
    </r>
    <r>
      <rPr>
        <rFont val="Arial"/>
        <b val="0"/>
        <color theme="1"/>
        <sz val="9.0"/>
      </rPr>
      <t xml:space="preserve"> - [Rest this] Choose 1 of your &lt;PIXAR&gt; characters, this turn, it gets +1000 power.</t>
    </r>
  </si>
  <si>
    <t>PXR/S94-031</t>
  </si>
  <si>
    <r>
      <rPr>
        <rFont val="Arial"/>
        <b/>
        <color theme="1"/>
        <sz val="9.0"/>
      </rPr>
      <t>(R) 0/0 Rex (PIXAR)
AUTO</t>
    </r>
    <r>
      <rPr>
        <rFont val="Arial"/>
        <b val="0"/>
        <color theme="1"/>
        <sz val="9.0"/>
      </rPr>
      <t xml:space="preserve"> - [Put the top card of your deck into Clock, discard 1 Climax] When this is placed on stage from hand, you may pay cost. If you do, choose 1 Climax from your Waiting Room, and add it to hand.</t>
    </r>
  </si>
  <si>
    <t>PXR/S94-032</t>
  </si>
  <si>
    <r>
      <rPr>
        <rFont val="Arial"/>
        <b/>
        <color theme="1"/>
        <sz val="9.0"/>
      </rPr>
      <t xml:space="preserve">(R 2/1 Flik (PIXAR)
AUTO </t>
    </r>
    <r>
      <rPr>
        <rFont val="Arial"/>
        <b val="0"/>
        <color theme="1"/>
        <sz val="9.0"/>
      </rPr>
      <t>- When you use this card's BACKUP, choose 1 of your battling characters, this turn, it gains the following ability: "</t>
    </r>
    <r>
      <rPr>
        <rFont val="Arial"/>
        <b/>
        <color theme="1"/>
        <sz val="9.0"/>
      </rPr>
      <t xml:space="preserve">AUTO </t>
    </r>
    <r>
      <rPr>
        <rFont val="Arial"/>
        <b val="0"/>
        <color theme="1"/>
        <sz val="9.0"/>
      </rPr>
      <t xml:space="preserve">- When this card's battle opponent is Reversed, send it to Memory."
</t>
    </r>
    <r>
      <rPr>
        <rFont val="Arial"/>
        <b/>
        <color theme="1"/>
        <sz val="9.0"/>
      </rPr>
      <t>ACT - BACKUP</t>
    </r>
    <r>
      <rPr>
        <rFont val="Arial"/>
        <b val="0"/>
        <color theme="1"/>
        <sz val="9.0"/>
      </rPr>
      <t xml:space="preserve"> +3000</t>
    </r>
  </si>
  <si>
    <t>PXR/S94-033</t>
  </si>
  <si>
    <r>
      <rPr>
        <rFont val="Arial"/>
        <b/>
        <color theme="1"/>
        <sz val="9.0"/>
      </rPr>
      <t>(R) 2/1 Mike (PIXAR)
CONT</t>
    </r>
    <r>
      <rPr>
        <rFont val="Arial"/>
        <b val="0"/>
        <color theme="1"/>
        <sz val="9.0"/>
      </rPr>
      <t xml:space="preserve"> - If you have another Front Row </t>
    </r>
    <r>
      <rPr>
        <rFont val="Arial"/>
        <b/>
        <color theme="1"/>
        <sz val="9.0"/>
      </rPr>
      <t>{3/2 Sullivan - 077}</t>
    </r>
    <r>
      <rPr>
        <rFont val="Arial"/>
        <b val="0"/>
        <color theme="1"/>
        <sz val="9.0"/>
      </rPr>
      <t>, this gets +5500 power and "</t>
    </r>
    <r>
      <rPr>
        <rFont val="Arial"/>
        <b/>
        <color theme="1"/>
        <sz val="9.0"/>
      </rPr>
      <t>AUTO - ENCORE</t>
    </r>
    <r>
      <rPr>
        <rFont val="Arial"/>
        <b val="0"/>
        <color theme="1"/>
        <sz val="9.0"/>
      </rPr>
      <t xml:space="preserve"> [Discard 1 &lt;PIXAR&gt; character]"
</t>
    </r>
    <r>
      <rPr>
        <rFont val="Arial"/>
        <b/>
        <color theme="1"/>
        <sz val="9.0"/>
      </rPr>
      <t xml:space="preserve">CONT </t>
    </r>
    <r>
      <rPr>
        <rFont val="Arial"/>
        <b val="0"/>
        <color theme="1"/>
        <sz val="9.0"/>
      </rPr>
      <t xml:space="preserve">- All of your other </t>
    </r>
    <r>
      <rPr>
        <rFont val="Arial"/>
        <b/>
        <color theme="1"/>
        <sz val="9.0"/>
      </rPr>
      <t>{3/2 Sullivan - 077}</t>
    </r>
    <r>
      <rPr>
        <rFont val="Arial"/>
        <b val="0"/>
        <color theme="1"/>
        <sz val="9.0"/>
      </rPr>
      <t xml:space="preserve"> gets +1500 power and the following 2 abilities,
- "</t>
    </r>
    <r>
      <rPr>
        <rFont val="Arial"/>
        <b/>
        <color theme="1"/>
        <sz val="9.0"/>
      </rPr>
      <t xml:space="preserve">CONT </t>
    </r>
    <r>
      <rPr>
        <rFont val="Arial"/>
        <b val="0"/>
        <color theme="1"/>
        <sz val="9.0"/>
      </rPr>
      <t>- This cannot be targeted by your opponent's effects."
- "</t>
    </r>
    <r>
      <rPr>
        <rFont val="Arial"/>
        <b/>
        <color theme="1"/>
        <sz val="9.0"/>
      </rPr>
      <t xml:space="preserve">AUTO </t>
    </r>
    <r>
      <rPr>
        <rFont val="Arial"/>
        <b val="0"/>
        <color theme="1"/>
        <sz val="9.0"/>
      </rPr>
      <t>- (1) When this attacks, you may pay cost. If you do, during the Trigger Step of this attack, perform Trigger Check twice."</t>
    </r>
  </si>
  <si>
    <t>PXR/S94-034</t>
  </si>
  <si>
    <r>
      <rPr>
        <rFont val="Arial"/>
        <b/>
        <color theme="1"/>
        <sz val="9.0"/>
      </rPr>
      <t xml:space="preserve">(R) 3/2 Arlo &amp; Spot (PIXAR)
AUTO </t>
    </r>
    <r>
      <rPr>
        <rFont val="Arial"/>
        <b val="0"/>
        <color theme="1"/>
        <sz val="9.0"/>
      </rPr>
      <t>- When this is placed on stage from hand, you may Heal 1.</t>
    </r>
    <r>
      <rPr>
        <rFont val="Arial"/>
        <b/>
        <color theme="1"/>
        <sz val="9.0"/>
      </rPr>
      <t xml:space="preserve">
AUTO </t>
    </r>
    <r>
      <rPr>
        <rFont val="Arial"/>
        <b val="0"/>
        <color theme="1"/>
        <sz val="9.0"/>
      </rPr>
      <t xml:space="preserve">- When this is placed on stage from hand, this turn, this gets +X power. X equals the number of your &lt;PIXAR&gt; characters times 1000.
</t>
    </r>
    <r>
      <rPr>
        <rFont val="Arial"/>
        <b/>
        <color theme="1"/>
        <sz val="9.0"/>
      </rPr>
      <t>AUTO</t>
    </r>
    <r>
      <rPr>
        <rFont val="Arial"/>
        <b val="0"/>
        <color theme="1"/>
        <sz val="9.0"/>
      </rPr>
      <t xml:space="preserve"> - (1) When this is Front Attacked, you may pay cost. If you do, return this to hand.</t>
    </r>
  </si>
  <si>
    <t>PXR/S94-035</t>
  </si>
  <si>
    <r>
      <rPr>
        <rFont val="Arial"/>
        <b/>
        <color theme="1"/>
        <sz val="9.0"/>
      </rPr>
      <t>(R) 3/2 Buzz Lightyear (PIXAR)
CONT</t>
    </r>
    <r>
      <rPr>
        <rFont val="Arial"/>
        <b val="0"/>
        <color theme="1"/>
        <sz val="9.0"/>
      </rPr>
      <t xml:space="preserve"> - During the turn this is placed on stage from hand, when this attacks, you may choose 1 of your opponent's Back Row characters, this card may Front Attack that character as the Defending character.
</t>
    </r>
    <r>
      <rPr>
        <rFont val="Arial"/>
        <b/>
        <color theme="1"/>
        <sz val="9.0"/>
      </rPr>
      <t xml:space="preserve">AUTO - </t>
    </r>
    <r>
      <rPr>
        <rFont val="Arial"/>
        <b/>
        <color rgb="FFE06666"/>
        <sz val="9.0"/>
      </rPr>
      <t>{CX Combo}</t>
    </r>
    <r>
      <rPr>
        <rFont val="Arial"/>
        <b val="0"/>
        <color theme="1"/>
        <sz val="9.0"/>
      </rPr>
      <t xml:space="preserve"> When this card's battle opponent is Reversed, if you have the </t>
    </r>
    <r>
      <rPr>
        <rFont val="Arial"/>
        <b/>
        <color theme="1"/>
        <sz val="9.0"/>
      </rPr>
      <t>Bar CX (046)</t>
    </r>
    <r>
      <rPr>
        <rFont val="Arial"/>
        <b val="0"/>
        <color theme="1"/>
        <sz val="9.0"/>
      </rPr>
      <t xml:space="preserve"> in your Climax Area, you may send that character to Clock.
</t>
    </r>
    <r>
      <rPr>
        <rFont val="Arial"/>
        <b/>
        <color theme="1"/>
        <sz val="9.0"/>
      </rPr>
      <t xml:space="preserve">AUTO </t>
    </r>
    <r>
      <rPr>
        <rFont val="Arial"/>
        <b val="0"/>
        <color theme="1"/>
        <sz val="9.0"/>
      </rPr>
      <t>- [(5) Discard 2 cards] This ability can only be activated up to once per turn. At the end of this card's attack, you may pay cost. If you do, Stand this card</t>
    </r>
  </si>
  <si>
    <t>PXR/S94-036</t>
  </si>
  <si>
    <r>
      <rPr>
        <rFont val="Arial"/>
        <b/>
        <color theme="1"/>
        <sz val="9.0"/>
      </rPr>
      <t xml:space="preserve">(U) 0/0 Mike (PIXAR)
ACT </t>
    </r>
    <r>
      <rPr>
        <rFont val="Arial"/>
        <b val="0"/>
        <color theme="1"/>
        <sz val="9.0"/>
      </rPr>
      <t>- [Discard 2 cards and send this to the bottom of your Deck] Choose 1 &lt;PIXAR&gt; character in your Waiting Room who's Level is equal to or lower than your Level, and place it on stage in this card's former slot.</t>
    </r>
  </si>
  <si>
    <t>PXR/S94-037</t>
  </si>
  <si>
    <r>
      <rPr>
        <rFont val="Arial"/>
        <b/>
        <color theme="1"/>
        <sz val="9.0"/>
      </rPr>
      <t>(U) 1/0 Buzz &amp; Zurg (PIXAR)
AUTO</t>
    </r>
    <r>
      <rPr>
        <rFont val="Arial"/>
        <b val="0"/>
        <color theme="1"/>
        <sz val="9.0"/>
      </rPr>
      <t xml:space="preserve"> - When this is placed on stage from hand, choose 1 card in your hand, you may send it to Stock.
</t>
    </r>
    <r>
      <rPr>
        <rFont val="Arial"/>
        <b/>
        <color theme="1"/>
        <sz val="9.0"/>
      </rPr>
      <t xml:space="preserve">AUTO </t>
    </r>
    <r>
      <rPr>
        <rFont val="Arial"/>
        <b val="0"/>
        <color theme="1"/>
        <sz val="9.0"/>
      </rPr>
      <t>- When this is placed on stage from hand, this turn, this gets +X power. X equals the number of your &lt;PIXAR&gt; characters times 500.</t>
    </r>
  </si>
  <si>
    <t>PXR/S94-038</t>
  </si>
  <si>
    <r>
      <rPr>
        <rFont val="Arial"/>
        <b/>
        <color theme="1"/>
        <sz val="9.0"/>
      </rPr>
      <t xml:space="preserve">(U) 1/0 Wall-E (PIXAR)
CONT </t>
    </r>
    <r>
      <rPr>
        <rFont val="Arial"/>
        <b val="0"/>
        <color theme="1"/>
        <sz val="9.0"/>
      </rPr>
      <t>- If you have another</t>
    </r>
    <r>
      <rPr>
        <rFont val="Arial"/>
        <b/>
        <color theme="1"/>
        <sz val="9.0"/>
      </rPr>
      <t xml:space="preserve"> {1/0 Eve - 041}</t>
    </r>
    <r>
      <rPr>
        <rFont val="Arial"/>
        <b val="0"/>
        <color theme="1"/>
        <sz val="9.0"/>
      </rPr>
      <t>, this gains the following ability, "</t>
    </r>
    <r>
      <rPr>
        <rFont val="Arial"/>
        <b/>
        <color theme="1"/>
        <sz val="9.0"/>
      </rPr>
      <t>CONT - MEMORY</t>
    </r>
    <r>
      <rPr>
        <rFont val="Arial"/>
        <b val="0"/>
        <color theme="1"/>
        <sz val="9.0"/>
      </rPr>
      <t xml:space="preserve"> - If you have a </t>
    </r>
    <r>
      <rPr>
        <rFont val="Arial"/>
        <b/>
        <color theme="1"/>
        <sz val="9.0"/>
      </rPr>
      <t>{1/1 Event - 045}</t>
    </r>
    <r>
      <rPr>
        <rFont val="Arial"/>
        <b val="0"/>
        <color theme="1"/>
        <sz val="9.0"/>
      </rPr>
      <t xml:space="preserve"> in your Memory, this gets +3000 power and +1 Soul."
Image
</t>
    </r>
  </si>
  <si>
    <t>PXR/S94-039</t>
  </si>
  <si>
    <r>
      <rPr>
        <rFont val="Arial"/>
        <b/>
        <color theme="1"/>
        <sz val="9.0"/>
      </rPr>
      <t>(U) 1/0 Alien (PIXAR)
CONT</t>
    </r>
    <r>
      <rPr>
        <rFont val="Arial"/>
        <b val="0"/>
        <color theme="1"/>
        <sz val="9.0"/>
      </rPr>
      <t xml:space="preserve"> - For each of your other </t>
    </r>
    <r>
      <rPr>
        <rFont val="Arial"/>
        <b/>
        <color theme="1"/>
        <sz val="9.0"/>
      </rPr>
      <t xml:space="preserve">{copy of this} </t>
    </r>
    <r>
      <rPr>
        <rFont val="Arial"/>
        <b val="0"/>
        <color theme="1"/>
        <sz val="9.0"/>
      </rPr>
      <t>in the front row, this gets +2000 power.</t>
    </r>
  </si>
  <si>
    <t>PXR/S94-040</t>
  </si>
  <si>
    <r>
      <rPr>
        <rFont val="Arial"/>
        <b/>
        <color theme="1"/>
        <sz val="9.0"/>
      </rPr>
      <t>(C) 0/0 Arlo &amp; Spot (PIXAR)
AUTO</t>
    </r>
    <r>
      <rPr>
        <rFont val="Arial"/>
        <b val="0"/>
        <color theme="1"/>
        <sz val="9.0"/>
      </rPr>
      <t xml:space="preserve"> - When this is placed on stage from hand, if your opponent has 1 or less characters in their Front Row, choose 1 character in your opponent's Front Row, this turn, it gets -3000 power.
</t>
    </r>
    <r>
      <rPr>
        <rFont val="Arial"/>
        <b/>
        <color theme="1"/>
        <sz val="9.0"/>
      </rPr>
      <t xml:space="preserve">AUTO </t>
    </r>
    <r>
      <rPr>
        <rFont val="Arial"/>
        <b val="0"/>
        <color theme="1"/>
        <sz val="9.0"/>
      </rPr>
      <t>- When this card's damage is cancelled, you may send this to Stock.</t>
    </r>
  </si>
  <si>
    <t>PXR/S94-041</t>
  </si>
  <si>
    <r>
      <rPr>
        <rFont val="Arial"/>
        <b/>
        <color theme="1"/>
        <sz val="9.0"/>
      </rPr>
      <t>(C) 1/0 EVE (PIXAR)
AUTO</t>
    </r>
    <r>
      <rPr>
        <rFont val="Arial"/>
        <b val="0"/>
        <color theme="1"/>
        <sz val="9.0"/>
      </rPr>
      <t xml:space="preserve"> - When your Climax is placed on the Climax Area, choose 1 of your characters, until the end of your opponent's next turn, it gets +2000 power.
</t>
    </r>
    <r>
      <rPr>
        <rFont val="Arial"/>
        <b/>
        <color theme="1"/>
        <sz val="9.0"/>
      </rPr>
      <t xml:space="preserve">ACT </t>
    </r>
    <r>
      <rPr>
        <rFont val="Arial"/>
        <b val="0"/>
        <color theme="1"/>
        <sz val="9.0"/>
      </rPr>
      <t>- [Rest this] Choose 1 of your characters, this turn, it gains the following ability: "</t>
    </r>
    <r>
      <rPr>
        <rFont val="Arial"/>
        <b/>
        <color theme="1"/>
        <sz val="9.0"/>
      </rPr>
      <t xml:space="preserve">AUTO </t>
    </r>
    <r>
      <rPr>
        <rFont val="Arial"/>
        <b val="0"/>
        <color theme="1"/>
        <sz val="9.0"/>
      </rPr>
      <t>- When this card's battle opponent is Reversed, you may send the top card of your opponent's Clock to Waiting Room. If you do, send that character to Clock."</t>
    </r>
  </si>
  <si>
    <t>PXR/S94-042</t>
  </si>
  <si>
    <r>
      <rPr>
        <rFont val="Arial"/>
        <b/>
        <color theme="1"/>
        <sz val="9.0"/>
      </rPr>
      <t xml:space="preserve">(C) 1/0 Flick and Friends (PIXAR)
AUTO </t>
    </r>
    <r>
      <rPr>
        <rFont val="Arial"/>
        <b val="0"/>
        <color theme="1"/>
        <sz val="9.0"/>
      </rPr>
      <t xml:space="preserve">- When your Climax is placed in your Climax Area, choose 1 of your &lt;PIXAR&gt; characters, this turn, it gets +1500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Bar CX (047)</t>
    </r>
    <r>
      <rPr>
        <rFont val="Arial"/>
        <b val="0"/>
        <color theme="1"/>
        <sz val="9.0"/>
      </rPr>
      <t xml:space="preserve"> in your Climax Area, and you have another &lt;PIXAR&gt; character, choose 1 of your characters, until the end of your opponent's next turn, it gains the following ability, "</t>
    </r>
    <r>
      <rPr>
        <rFont val="Arial"/>
        <b/>
        <color theme="1"/>
        <sz val="9.0"/>
      </rPr>
      <t xml:space="preserve">AUTO </t>
    </r>
    <r>
      <rPr>
        <rFont val="Arial"/>
        <b val="0"/>
        <color theme="1"/>
        <sz val="9.0"/>
      </rPr>
      <t>- When this is Front Attacked, you may return this hand."</t>
    </r>
  </si>
  <si>
    <t>PXR/S94-043</t>
  </si>
  <si>
    <r>
      <rPr>
        <rFont val="Arial"/>
        <b/>
        <color theme="1"/>
        <sz val="9.0"/>
      </rPr>
      <t xml:space="preserve">(C) 2/1 Buzz (PIXAR)
CONT - ASSIST </t>
    </r>
    <r>
      <rPr>
        <rFont val="Arial"/>
        <b val="0"/>
        <color theme="1"/>
        <sz val="9.0"/>
      </rPr>
      <t xml:space="preserve">+1500 to &lt;PIXAR&gt; characters.
</t>
    </r>
    <r>
      <rPr>
        <rFont val="Arial"/>
        <b/>
        <color theme="1"/>
        <sz val="9.0"/>
      </rPr>
      <t xml:space="preserve">AUTO </t>
    </r>
    <r>
      <rPr>
        <rFont val="Arial"/>
        <b val="0"/>
        <color theme="1"/>
        <sz val="9.0"/>
      </rPr>
      <t xml:space="preserve">-  [Discard 1 &lt;PIXAR&gt; character] When this is placed on stage from hand, you may pay cost. If you do, search your deck for up to 1 </t>
    </r>
    <r>
      <rPr>
        <rFont val="Arial"/>
        <b/>
        <color theme="1"/>
        <sz val="9.0"/>
      </rPr>
      <t>{2/1 Woody - 020}</t>
    </r>
    <r>
      <rPr>
        <rFont val="Arial"/>
        <b val="0"/>
        <color theme="1"/>
        <sz val="9.0"/>
      </rPr>
      <t>, show it to your opponent, add it to hand, and shuffle your deck afterwards.</t>
    </r>
  </si>
  <si>
    <t>PXR/S94-044</t>
  </si>
  <si>
    <r>
      <rPr>
        <rFont val="Arial"/>
        <b/>
        <color theme="1"/>
        <sz val="9.0"/>
      </rPr>
      <t xml:space="preserve">(U) 1/0 Event
</t>
    </r>
    <r>
      <rPr>
        <rFont val="Arial"/>
        <b val="0"/>
        <color theme="1"/>
        <sz val="9.0"/>
      </rPr>
      <t xml:space="preserve">
Look at up to 2 cards from the top of your deck, and put them back on top in any order. Send this to Stock.</t>
    </r>
  </si>
  <si>
    <t>PXR/S94-045</t>
  </si>
  <si>
    <r>
      <rPr>
        <rFont val="Arial"/>
        <b/>
        <color theme="1"/>
        <sz val="9.0"/>
      </rPr>
      <t>(U) 1/1 Event</t>
    </r>
    <r>
      <rPr>
        <rFont val="Arial"/>
        <b val="0"/>
        <color theme="1"/>
        <sz val="9.0"/>
      </rPr>
      <t xml:space="preserve">
Choose 1 &lt;PIXAR&gt; character from your Waiting Room, and add it to hand. 
Send this to Memory.
Reveal the top card of your deck. If that card is a Level 2 or higher, send it to Stock.</t>
    </r>
  </si>
  <si>
    <t>PXR/S94-046</t>
  </si>
  <si>
    <t>(CC) Bar CX</t>
  </si>
  <si>
    <t>PXR/S94-047</t>
  </si>
  <si>
    <t>PXR/S94-048</t>
  </si>
  <si>
    <r>
      <rPr>
        <rFont val="Arial"/>
        <b/>
        <color theme="1"/>
        <sz val="9.0"/>
      </rPr>
      <t xml:space="preserve">(RR) 1/0 McQueen &amp; Doc (PIXAR)
CONT - MEMORY </t>
    </r>
    <r>
      <rPr>
        <rFont val="Arial"/>
        <b val="0"/>
        <color theme="1"/>
        <sz val="9.0"/>
      </rPr>
      <t xml:space="preserve">If you have a </t>
    </r>
    <r>
      <rPr>
        <rFont val="Arial"/>
        <b/>
        <color theme="1"/>
        <sz val="9.0"/>
      </rPr>
      <t xml:space="preserve">{0/0 Doc Hudson - 060} </t>
    </r>
    <r>
      <rPr>
        <rFont val="Arial"/>
        <b val="0"/>
        <color theme="1"/>
        <sz val="9.0"/>
      </rPr>
      <t xml:space="preserve">in your Memory, this gets +3000 power.
</t>
    </r>
    <r>
      <rPr>
        <rFont val="Arial"/>
        <b/>
        <color theme="1"/>
        <sz val="9.0"/>
      </rPr>
      <t xml:space="preserve">AUTO - </t>
    </r>
    <r>
      <rPr>
        <rFont val="Arial"/>
        <b/>
        <color rgb="FFE06666"/>
        <sz val="9.0"/>
      </rPr>
      <t xml:space="preserve">{CX Combo} </t>
    </r>
    <r>
      <rPr>
        <rFont val="Arial"/>
        <b/>
        <color theme="1"/>
        <sz val="9.0"/>
      </rPr>
      <t>RESONATE</t>
    </r>
    <r>
      <rPr>
        <rFont val="Arial"/>
        <b val="0"/>
        <color theme="1"/>
        <sz val="9.0"/>
      </rPr>
      <t xml:space="preserve"> [Discard 1 &lt;PIXAR&gt; character, reveal </t>
    </r>
    <r>
      <rPr>
        <rFont val="Arial"/>
        <b/>
        <color theme="1"/>
        <sz val="9.0"/>
      </rPr>
      <t>{3/2 McQueen &amp; Mater - 050}</t>
    </r>
    <r>
      <rPr>
        <rFont val="Arial"/>
        <b val="0"/>
        <color theme="1"/>
        <sz val="9.0"/>
      </rPr>
      <t xml:space="preserve"> from your hand] When the </t>
    </r>
    <r>
      <rPr>
        <rFont val="Arial"/>
        <b/>
        <color theme="1"/>
        <sz val="9.0"/>
      </rPr>
      <t>Door CX (067)</t>
    </r>
    <r>
      <rPr>
        <rFont val="Arial"/>
        <b val="0"/>
        <color theme="1"/>
        <sz val="9.0"/>
      </rPr>
      <t xml:space="preserve"> is placed in your Climax Area, if this is in the Front Row, and you have 2 or more other &lt;PIXAR&gt; characters, you may pay cost. If you do, search your deck for up to 2 &lt;PIXAR&gt; characters, show it to your opponent, add it to hand, and shuffle your deck afterwards.</t>
    </r>
  </si>
  <si>
    <t>PXR/S94-049</t>
  </si>
  <si>
    <r>
      <rPr>
        <rFont val="Arial"/>
        <b/>
        <color theme="1"/>
        <sz val="9.0"/>
      </rPr>
      <t>(RR) 3/2 Incredible Family (PIXAR)
AUTO</t>
    </r>
    <r>
      <rPr>
        <rFont val="Arial"/>
        <b val="0"/>
        <color theme="1"/>
        <sz val="9.0"/>
      </rPr>
      <t xml:space="preserve"> - When this is placed on stage from hand, reveal the top card of your deck. If that card is a &lt;PIXAR&gt; character or Event, you may deal 1 damage to your opponent.
</t>
    </r>
    <r>
      <rPr>
        <rFont val="Arial"/>
        <b/>
        <color theme="1"/>
        <sz val="9.0"/>
      </rPr>
      <t xml:space="preserve">AUTO </t>
    </r>
    <r>
      <rPr>
        <rFont val="Arial"/>
        <b val="0"/>
        <color theme="1"/>
        <sz val="9.0"/>
      </rPr>
      <t>- [Discard 2 cards] When this attacks, you may pay cost. If you do, deal 1 damage to your opponent.</t>
    </r>
  </si>
  <si>
    <t>PXR/S94-050</t>
  </si>
  <si>
    <r>
      <rPr>
        <rFont val="Arial"/>
        <b/>
        <color theme="1"/>
        <sz val="9.0"/>
      </rPr>
      <t>(RR) 3/2 McQueen &amp; Mater (PIXAR)
AUTO</t>
    </r>
    <r>
      <rPr>
        <rFont val="Arial"/>
        <b val="0"/>
        <color theme="1"/>
        <sz val="9.0"/>
      </rPr>
      <t xml:space="preserve"> - When this is placed on stage from hand, choose up to 1 character from your hand whose Level is equal or lower than your Level, place it on stage in any slot, and this turn, this gets +2000 power.</t>
    </r>
    <r>
      <rPr>
        <rFont val="Arial"/>
        <b/>
        <color theme="1"/>
        <sz val="9.0"/>
      </rPr>
      <t xml:space="preserve">
AUTO - </t>
    </r>
    <r>
      <rPr>
        <rFont val="Arial"/>
        <b/>
        <color rgb="FFE06666"/>
        <sz val="9.0"/>
      </rPr>
      <t>{CX Combo}</t>
    </r>
    <r>
      <rPr>
        <rFont val="Arial"/>
        <b val="0"/>
        <color rgb="FFE06666"/>
        <sz val="9.0"/>
      </rPr>
      <t xml:space="preserve"> </t>
    </r>
    <r>
      <rPr>
        <rFont val="Arial"/>
        <b val="0"/>
        <color theme="1"/>
        <sz val="9.0"/>
      </rPr>
      <t xml:space="preserve">[(1) Discard 2 cards] When this attacks, if you have the </t>
    </r>
    <r>
      <rPr>
        <rFont val="Arial"/>
        <b/>
        <color theme="1"/>
        <sz val="9.0"/>
      </rPr>
      <t>Door CX (068)</t>
    </r>
    <r>
      <rPr>
        <rFont val="Arial"/>
        <b val="0"/>
        <color theme="1"/>
        <sz val="9.0"/>
      </rPr>
      <t xml:space="preserve"> is in your Climax Area, you may pay cost. If you do, deal 3 damage to your opponent, choose up to 1 card in your opponent's Waiting Room, place it on top of their deck.</t>
    </r>
  </si>
  <si>
    <t>PXR/S94-051</t>
  </si>
  <si>
    <r>
      <rPr>
        <rFont val="Arial"/>
        <b/>
        <color theme="1"/>
        <sz val="9.0"/>
      </rPr>
      <t>(R) 0/0 Mater (PIXAR)
AUTO</t>
    </r>
    <r>
      <rPr>
        <rFont val="Arial"/>
        <b val="0"/>
        <color theme="1"/>
        <sz val="9.0"/>
      </rPr>
      <t xml:space="preserve"> - (1) At the start of your opponent's attack phase, you may pay the cost. If you do, move this to an open position in your back row.
</t>
    </r>
    <r>
      <rPr>
        <rFont val="Arial"/>
        <b/>
        <color theme="1"/>
        <sz val="9.0"/>
      </rPr>
      <t xml:space="preserve">AUTO </t>
    </r>
    <r>
      <rPr>
        <rFont val="Arial"/>
        <b val="0"/>
        <color theme="1"/>
        <sz val="9.0"/>
      </rPr>
      <t>- [Discard 1 card] At the start of your opponent's Attack Phase, you may pay cost. If you do, choose 1 of your other characters, put it underneath this card Face-Up as a Marker, and at the start of your next Draw Phase, choose 1 character underneath this card as a Marker, place it on stage in any slot.</t>
    </r>
  </si>
  <si>
    <t>PXR/S94-052</t>
  </si>
  <si>
    <r>
      <rPr>
        <rFont val="Arial"/>
        <b/>
        <color theme="1"/>
        <sz val="9.0"/>
      </rPr>
      <t xml:space="preserve">(R) 0/0 Dunbroch Royal Family (PIXAR)
AUTO </t>
    </r>
    <r>
      <rPr>
        <rFont val="Arial"/>
        <b val="0"/>
        <color theme="1"/>
        <sz val="9.0"/>
      </rPr>
      <t>- [Discard 1 &lt;PIXAR&gt; character] When this is placed on stage from hand, you may pay cost. If you do, draw 1 card.</t>
    </r>
    <r>
      <rPr>
        <rFont val="Arial"/>
        <b/>
        <color theme="1"/>
        <sz val="9.0"/>
      </rPr>
      <t xml:space="preserve">
AUTO - </t>
    </r>
    <r>
      <rPr>
        <rFont val="Arial"/>
        <b/>
        <color rgb="FFE06666"/>
        <sz val="9.0"/>
      </rPr>
      <t>{CX Combo}</t>
    </r>
    <r>
      <rPr>
        <rFont val="Arial"/>
        <b val="0"/>
        <color rgb="FFE06666"/>
        <sz val="9.0"/>
      </rPr>
      <t xml:space="preserve"> [</t>
    </r>
    <r>
      <rPr>
        <rFont val="Arial"/>
        <b val="0"/>
        <color theme="1"/>
        <sz val="9.0"/>
      </rPr>
      <t xml:space="preserve">Return this to hand] When the </t>
    </r>
    <r>
      <rPr>
        <rFont val="Arial"/>
        <b/>
        <color theme="1"/>
        <sz val="9.0"/>
      </rPr>
      <t>Standby CX (069)</t>
    </r>
    <r>
      <rPr>
        <rFont val="Arial"/>
        <b val="0"/>
        <color theme="1"/>
        <sz val="9.0"/>
      </rPr>
      <t xml:space="preserve"> is placed in your Climax Area, you may pay cost. If you do, reveal the top card of your deck. if that card is a &lt;PIXAR&gt; character, add it to hand. </t>
    </r>
  </si>
  <si>
    <t>PXR/S94-053</t>
  </si>
  <si>
    <r>
      <rPr>
        <rFont val="Arial"/>
        <b/>
        <color theme="1"/>
        <sz val="9.0"/>
      </rPr>
      <t>(R) 0/0 Lightning McQueen (PIXAR)
AUTO - ACCELERATE</t>
    </r>
    <r>
      <rPr>
        <rFont val="Arial"/>
        <b val="0"/>
        <color theme="1"/>
        <sz val="9.0"/>
      </rPr>
      <t xml:space="preserve"> [Put 1 &lt;PIXAR&gt; character from your Waiting Room on the bottom of your Clock] At the start of your Climax Phase, if this is in your Front Row, you may pay cost. If you do, search your deck for up to 1 &lt;PIXAR&gt; character, show it to your opponent, add it to hand, discard 1 card, and shuffle your deck afterwards. </t>
    </r>
  </si>
  <si>
    <t>PXR/S94-054</t>
  </si>
  <si>
    <r>
      <rPr>
        <rFont val="Arial"/>
        <b/>
        <color theme="1"/>
        <sz val="9.0"/>
      </rPr>
      <t xml:space="preserve">(R) 1/1 The Incredibles (PIXAR)
CONT </t>
    </r>
    <r>
      <rPr>
        <rFont val="Arial"/>
        <b val="0"/>
        <color theme="1"/>
        <sz val="9.0"/>
      </rPr>
      <t xml:space="preserve">- If you have 2 or more other &lt;PIXAR&gt; characters, this gets +2000 power.
</t>
    </r>
    <r>
      <rPr>
        <rFont val="Arial"/>
        <b/>
        <color theme="1"/>
        <sz val="9.0"/>
      </rPr>
      <t>AUTO - ENCORE</t>
    </r>
    <r>
      <rPr>
        <rFont val="Arial"/>
        <b val="0"/>
        <color theme="1"/>
        <sz val="9.0"/>
      </rPr>
      <t xml:space="preserve"> [Discard 1 character]</t>
    </r>
  </si>
  <si>
    <t>a &amp; b arts
+ SP</t>
  </si>
  <si>
    <t>PXR/S94-055</t>
  </si>
  <si>
    <r>
      <rPr>
        <rFont val="Arial"/>
        <b/>
        <color theme="1"/>
        <sz val="9.0"/>
      </rPr>
      <t>(U) 0/0 Elastigirl &amp; Violet (PIXAR)
AUTO</t>
    </r>
    <r>
      <rPr>
        <rFont val="Arial"/>
        <b val="0"/>
        <color theme="1"/>
        <sz val="9.0"/>
      </rPr>
      <t xml:space="preserve"> - When this is Reversed, if the battle opponent's Level is 0 or lower, you may Reverse that character.
</t>
    </r>
    <r>
      <rPr>
        <rFont val="Arial"/>
        <b/>
        <color theme="1"/>
        <sz val="9.0"/>
      </rPr>
      <t xml:space="preserve">ACT </t>
    </r>
    <r>
      <rPr>
        <rFont val="Arial"/>
        <b val="0"/>
        <color theme="1"/>
        <sz val="9.0"/>
      </rPr>
      <t>- [(1) Send this to Waiting Room] Look at up to 4 cards from the top of your deck, choose up to 1 &lt;PIXAR&gt; character from among them, show it to your opponent, add it to hand, and send the rest to Waiting Room.</t>
    </r>
  </si>
  <si>
    <t>PXR/S94-056</t>
  </si>
  <si>
    <r>
      <rPr>
        <rFont val="Arial"/>
        <b/>
        <color theme="1"/>
        <sz val="9.0"/>
      </rPr>
      <t>(U) 0/0 Sally &amp; McQueen (PIXAR)
AUTO</t>
    </r>
    <r>
      <rPr>
        <rFont val="Arial"/>
        <b val="0"/>
        <color theme="1"/>
        <sz val="9.0"/>
      </rPr>
      <t xml:space="preserve"> - When your character's Trigger Check reveals a Climax, look at the top card of your deck, and put it on top of your deck or into your Waiting Room.
</t>
    </r>
    <r>
      <rPr>
        <rFont val="Arial"/>
        <b/>
        <color theme="1"/>
        <sz val="9.0"/>
      </rPr>
      <t>ACT - RESONATE</t>
    </r>
    <r>
      <rPr>
        <rFont val="Arial"/>
        <b val="0"/>
        <color theme="1"/>
        <sz val="9.0"/>
      </rPr>
      <t xml:space="preserve"> [(1) Reveal {</t>
    </r>
    <r>
      <rPr>
        <rFont val="Arial"/>
        <b/>
        <color theme="1"/>
        <sz val="9.0"/>
      </rPr>
      <t xml:space="preserve">{3/2 McQueen &amp; Mater - 050} </t>
    </r>
    <r>
      <rPr>
        <rFont val="Arial"/>
        <b val="0"/>
        <color theme="1"/>
        <sz val="9.0"/>
      </rPr>
      <t>from your hand, Rest this] Look at up to 3 cards from the top of your deck, choose up to 1 &lt;PIXAR&gt; character from among them, show it to your opponent, add it to your hand, and put the rest into the Waiting Room.</t>
    </r>
  </si>
  <si>
    <t>PXR/S94-057</t>
  </si>
  <si>
    <r>
      <rPr>
        <rFont val="Arial"/>
        <b/>
        <color theme="1"/>
        <sz val="9.0"/>
      </rPr>
      <t>(U) 2/1 Merida (PIXAR)
AUTO</t>
    </r>
    <r>
      <rPr>
        <rFont val="Arial"/>
        <b val="0"/>
        <color theme="1"/>
        <sz val="9.0"/>
      </rPr>
      <t xml:space="preserve"> - When you use this card's BACKUP, reveal the top card of your deck. If that card is a &lt;PIXAR&gt; character, add it to hand and discard 1 card.
</t>
    </r>
    <r>
      <rPr>
        <rFont val="Arial"/>
        <b/>
        <color theme="1"/>
        <sz val="9.0"/>
      </rPr>
      <t>ACT - BACKUP</t>
    </r>
    <r>
      <rPr>
        <rFont val="Arial"/>
        <b val="0"/>
        <color theme="1"/>
        <sz val="9.0"/>
      </rPr>
      <t xml:space="preserve"> +2500</t>
    </r>
  </si>
  <si>
    <t>PXR/S94-058</t>
  </si>
  <si>
    <r>
      <rPr>
        <rFont val="Arial"/>
        <b/>
        <color theme="1"/>
        <sz val="9.0"/>
      </rPr>
      <t>(U) 2/1 Mr. Incredible &amp; Dash &amp; Jack-Jack (PIXAR)
CONT</t>
    </r>
    <r>
      <rPr>
        <rFont val="Arial"/>
        <b val="0"/>
        <color theme="1"/>
        <sz val="9.0"/>
      </rPr>
      <t xml:space="preserve"> - If you have</t>
    </r>
    <r>
      <rPr>
        <rFont val="Arial"/>
        <b/>
        <color theme="1"/>
        <sz val="9.0"/>
      </rPr>
      <t xml:space="preserve"> {0/0 Elastigirl &amp; Violet - 055}</t>
    </r>
    <r>
      <rPr>
        <rFont val="Arial"/>
        <b val="0"/>
        <color theme="1"/>
        <sz val="9.0"/>
      </rPr>
      <t xml:space="preserve"> in your Clock, this gets -1 level in hand.
</t>
    </r>
    <r>
      <rPr>
        <rFont val="Arial"/>
        <b/>
        <color theme="1"/>
        <sz val="9.0"/>
      </rPr>
      <t xml:space="preserve">AUTO - </t>
    </r>
    <r>
      <rPr>
        <rFont val="Arial"/>
        <b/>
        <color rgb="FFE06666"/>
        <sz val="9.0"/>
      </rPr>
      <t>{CX Combo}</t>
    </r>
    <r>
      <rPr>
        <rFont val="Arial"/>
        <b/>
        <color theme="1"/>
        <sz val="9.0"/>
      </rPr>
      <t xml:space="preserve"> </t>
    </r>
    <r>
      <rPr>
        <rFont val="Arial"/>
        <b val="0"/>
        <color theme="1"/>
        <sz val="9.0"/>
      </rPr>
      <t xml:space="preserve">When the </t>
    </r>
    <r>
      <rPr>
        <rFont val="Arial"/>
        <b/>
        <color theme="1"/>
        <sz val="9.0"/>
      </rPr>
      <t>Standby CX (070)</t>
    </r>
    <r>
      <rPr>
        <rFont val="Arial"/>
        <b val="0"/>
        <color theme="1"/>
        <sz val="9.0"/>
      </rPr>
      <t xml:space="preserve"> is placed in your Climax Area, if this is in your Front Row, and all of your characters are &lt;PIXAR&gt;, choose 1 of the following 3 effects and perform it,
a) "Search your deck for up to 1 </t>
    </r>
    <r>
      <rPr>
        <rFont val="Arial"/>
        <b/>
        <color theme="1"/>
        <sz val="9.0"/>
      </rPr>
      <t>{copy of this card}</t>
    </r>
    <r>
      <rPr>
        <rFont val="Arial"/>
        <b val="0"/>
        <color theme="1"/>
        <sz val="9.0"/>
      </rPr>
      <t>, place it on stage in any slot, and shuffle your deck afterwards."
b) "Choose 1 of your other &lt;PIXAR&gt; characters, Stand it."
c) "Choose 1 character in your Waiting Room, add it to hand."</t>
    </r>
  </si>
  <si>
    <t>PXR/S94-059</t>
  </si>
  <si>
    <r>
      <rPr>
        <rFont val="Arial"/>
        <b/>
        <color theme="1"/>
        <sz val="9.0"/>
      </rPr>
      <t xml:space="preserve">(U) 2/2 McQueen &amp; Cruz (PIXAR)
CONT </t>
    </r>
    <r>
      <rPr>
        <rFont val="Arial"/>
        <b val="0"/>
        <color theme="1"/>
        <sz val="9.0"/>
      </rPr>
      <t xml:space="preserve">- For each of your other &lt;PIXAR&gt; characters, this gets +500 power.
</t>
    </r>
    <r>
      <rPr>
        <rFont val="Arial"/>
        <b/>
        <color theme="1"/>
        <sz val="9.0"/>
      </rPr>
      <t xml:space="preserve">AUTO </t>
    </r>
    <r>
      <rPr>
        <rFont val="Arial"/>
        <b val="0"/>
        <color theme="1"/>
        <sz val="9.0"/>
      </rPr>
      <t xml:space="preserve">- [Send this to Waiting Room] When your other &lt;PIXAR&gt; character is Front Attacked, you may pay cost. If you do, choose 1 of your battling characters, this turn, it gets +4000 power. </t>
    </r>
    <r>
      <rPr>
        <rFont val="Arial"/>
        <b/>
        <color theme="1"/>
        <sz val="9.0"/>
      </rPr>
      <t xml:space="preserve">
</t>
    </r>
  </si>
  <si>
    <t>PXR/S94-060</t>
  </si>
  <si>
    <r>
      <rPr>
        <rFont val="Arial"/>
        <b/>
        <color theme="1"/>
        <sz val="9.0"/>
      </rPr>
      <t>(C) 0/0 Doc Hudson (PIXAR)
AUTO</t>
    </r>
    <r>
      <rPr>
        <rFont val="Arial"/>
        <b val="0"/>
        <color theme="1"/>
        <sz val="9.0"/>
      </rPr>
      <t xml:space="preserve"> - At the start of your opponent's Attack Phase, choose 1 of your opponent's Front Row characters, you may move it to an empty Front Row slot.
</t>
    </r>
    <r>
      <rPr>
        <rFont val="Arial"/>
        <b/>
        <color theme="1"/>
        <sz val="9.0"/>
      </rPr>
      <t xml:space="preserve">ACT </t>
    </r>
    <r>
      <rPr>
        <rFont val="Arial"/>
        <b val="0"/>
        <color theme="1"/>
        <sz val="9.0"/>
      </rPr>
      <t xml:space="preserve">- [(1) Send this to Memory] Choose 1 </t>
    </r>
    <r>
      <rPr>
        <rFont val="Arial"/>
        <b/>
        <color theme="1"/>
        <sz val="9.0"/>
      </rPr>
      <t xml:space="preserve">{1/0 McQueen &amp; Doc - 048} </t>
    </r>
    <r>
      <rPr>
        <rFont val="Arial"/>
        <b val="0"/>
        <color theme="1"/>
        <sz val="9.0"/>
      </rPr>
      <t>in your Waiting Room, add it to hand.</t>
    </r>
  </si>
  <si>
    <t>PXR/S94-061</t>
  </si>
  <si>
    <r>
      <rPr>
        <rFont val="Arial"/>
        <b/>
        <color theme="1"/>
        <sz val="9.0"/>
      </rPr>
      <t>(C) 1/0 Mater (PIXAR)
AUTO</t>
    </r>
    <r>
      <rPr>
        <rFont val="Arial"/>
        <b val="0"/>
        <color theme="1"/>
        <sz val="9.0"/>
      </rPr>
      <t xml:space="preserve"> - When this is placed on stage from hand, reveal the top card of your deck. If that card is a &lt;PIXAR&gt; character, choose 1 of your opponent's characters, this turn, it gets -1 Level.
</t>
    </r>
    <r>
      <rPr>
        <rFont val="Arial"/>
        <b/>
        <color theme="1"/>
        <sz val="9.0"/>
      </rPr>
      <t xml:space="preserve">AUTO </t>
    </r>
    <r>
      <rPr>
        <rFont val="Arial"/>
        <b val="0"/>
        <color theme="1"/>
        <sz val="9.0"/>
      </rPr>
      <t>- When this is Reversed, if the battle opponent's Level is 1 or lower, you may Reverse that character.</t>
    </r>
  </si>
  <si>
    <t>SR
Also has 6 art versions, a to f.</t>
  </si>
  <si>
    <t>PXR/S94-062</t>
  </si>
  <si>
    <r>
      <rPr>
        <rFont val="Arial"/>
        <b/>
        <color theme="1"/>
        <sz val="9.0"/>
      </rPr>
      <t>(C) 1/0 Merida &amp; Elinor (PIXAR)
CONT</t>
    </r>
    <r>
      <rPr>
        <rFont val="Arial"/>
        <b val="0"/>
        <color theme="1"/>
        <sz val="9.0"/>
      </rPr>
      <t xml:space="preserve"> - If there are 2 or more Markers underneath this card, this gets &lt;Witch's Magic&gt; and cannot Stand during your Stand Phase.
</t>
    </r>
    <r>
      <rPr>
        <rFont val="Arial"/>
        <b/>
        <color theme="1"/>
        <sz val="9.0"/>
      </rPr>
      <t xml:space="preserve">AUTO </t>
    </r>
    <r>
      <rPr>
        <rFont val="Arial"/>
        <b val="0"/>
        <color theme="1"/>
        <sz val="9.0"/>
      </rPr>
      <t xml:space="preserve">- At the start of your Draw Phase, if there is 1 or less Marker underneath this card, look at the top card of your deck, place it underneath this card Face-down as a Marker.
</t>
    </r>
    <r>
      <rPr>
        <rFont val="Arial"/>
        <b/>
        <color theme="1"/>
        <sz val="9.0"/>
      </rPr>
      <t xml:space="preserve">ACT </t>
    </r>
    <r>
      <rPr>
        <rFont val="Arial"/>
        <b val="0"/>
        <color theme="1"/>
        <sz val="9.0"/>
      </rPr>
      <t>- [Rest this] Choose 1 of your &lt;PIXAR&gt; characters, this turn, it gets +3500 power.</t>
    </r>
  </si>
  <si>
    <t>a &amp; b arts
+ SR</t>
  </si>
  <si>
    <t>PXR/S94-063</t>
  </si>
  <si>
    <r>
      <rPr>
        <rFont val="Arial"/>
        <b/>
        <color theme="1"/>
        <sz val="9.0"/>
      </rPr>
      <t xml:space="preserve">(C) 1/1 Guido (PIXAR)
CONT - ASSIST +1000
AUTO </t>
    </r>
    <r>
      <rPr>
        <rFont val="Arial"/>
        <b val="0"/>
        <color theme="1"/>
        <sz val="9.0"/>
      </rPr>
      <t>- When this is placed on stage from hand. return up to 4 cards from the bottom of your Stock to hand, then choose the same number of cards in your hand and place them on the bottom of your Stock in any order.</t>
    </r>
  </si>
  <si>
    <t>PXR/S94-064</t>
  </si>
  <si>
    <r>
      <rPr>
        <rFont val="Arial"/>
        <b/>
        <color theme="1"/>
        <sz val="9.0"/>
      </rPr>
      <t>(C) 1/1 Lightning McQueen (PIXAR)
CONT</t>
    </r>
    <r>
      <rPr>
        <rFont val="Arial"/>
        <b val="0"/>
        <color theme="1"/>
        <sz val="9.0"/>
      </rPr>
      <t xml:space="preserve"> - For each of your other &lt;PIXAR&gt; characters, this gets +500 power.
</t>
    </r>
    <r>
      <rPr>
        <rFont val="Arial"/>
        <b/>
        <color theme="1"/>
        <sz val="9.0"/>
      </rPr>
      <t>AUTO - ENCORE</t>
    </r>
    <r>
      <rPr>
        <rFont val="Arial"/>
        <b val="0"/>
        <color theme="1"/>
        <sz val="9.0"/>
      </rPr>
      <t xml:space="preserve"> [(1) Send 1 of your other characters on stage to Waiting Room]
</t>
    </r>
    <r>
      <rPr>
        <rFont val="Arial"/>
        <b/>
        <color theme="1"/>
        <sz val="9.0"/>
      </rPr>
      <t>AUTO - CHANGE</t>
    </r>
    <r>
      <rPr>
        <rFont val="Arial"/>
        <b val="0"/>
        <color theme="1"/>
        <sz val="9.0"/>
      </rPr>
      <t xml:space="preserve"> [Send this to Waiting Room] At the start of your Encore Step, if this is Rested, you may pay cost. If you do, choose 1 </t>
    </r>
    <r>
      <rPr>
        <rFont val="Arial"/>
        <b/>
        <color theme="1"/>
        <sz val="9.0"/>
      </rPr>
      <t xml:space="preserve">{2/2 Cruz Ramirez - 065} </t>
    </r>
    <r>
      <rPr>
        <rFont val="Arial"/>
        <b val="0"/>
        <color theme="1"/>
        <sz val="9.0"/>
      </rPr>
      <t>in your hand, and place it on stage in this card's former slot.</t>
    </r>
  </si>
  <si>
    <t>PXR/S94-065</t>
  </si>
  <si>
    <r>
      <rPr>
        <rFont val="Arial"/>
        <b/>
        <color theme="1"/>
        <sz val="9.0"/>
      </rPr>
      <t xml:space="preserve">(C) 2/2 Cruz Ramirez (PIXAR)
CONT </t>
    </r>
    <r>
      <rPr>
        <rFont val="Arial"/>
        <b val="0"/>
        <color theme="1"/>
        <sz val="9.0"/>
      </rPr>
      <t xml:space="preserve">- For each of your opponent's Back Row characters, this gets +2500 power.
</t>
    </r>
    <r>
      <rPr>
        <rFont val="Arial"/>
        <b/>
        <color theme="1"/>
        <sz val="9.0"/>
      </rPr>
      <t>AUTO - ENCORE</t>
    </r>
    <r>
      <rPr>
        <rFont val="Arial"/>
        <b val="0"/>
        <color theme="1"/>
        <sz val="9.0"/>
      </rPr>
      <t xml:space="preserve"> [Discard 1 &lt;PIXAR&gt; character]</t>
    </r>
  </si>
  <si>
    <t>PXR/S94-066</t>
  </si>
  <si>
    <r>
      <rPr>
        <rFont val="Arial"/>
        <b/>
        <color theme="1"/>
        <sz val="9.0"/>
      </rPr>
      <t>(C) 3/2 Merida &amp; Harris &amp; Hubert &amp; Hamish (PIXAR)
CONT</t>
    </r>
    <r>
      <rPr>
        <rFont val="Arial"/>
        <b val="0"/>
        <color theme="1"/>
        <sz val="9.0"/>
      </rPr>
      <t xml:space="preserve"> - If you have 2 or less Climaxes in your Waiting Room, this gets -1 Level in hand.
</t>
    </r>
    <r>
      <rPr>
        <rFont val="Arial"/>
        <b/>
        <color theme="1"/>
        <sz val="9.0"/>
      </rPr>
      <t xml:space="preserve">AUTO </t>
    </r>
    <r>
      <rPr>
        <rFont val="Arial"/>
        <b val="0"/>
        <color theme="1"/>
        <sz val="9.0"/>
      </rPr>
      <t xml:space="preserve">- When this is placed on stage from hand, you may Heal 1.
</t>
    </r>
    <r>
      <rPr>
        <rFont val="Arial"/>
        <b/>
        <color theme="1"/>
        <sz val="9.0"/>
      </rPr>
      <t xml:space="preserve">AUTO </t>
    </r>
    <r>
      <rPr>
        <rFont val="Arial"/>
        <b val="0"/>
        <color theme="1"/>
        <sz val="9.0"/>
      </rPr>
      <t>- When this attacks, choose 1 of your opponent's Front Row characters, this turn, it gets -X power. X equals the number of your other &lt;PIXAR&gt; characters times 1000.</t>
    </r>
  </si>
  <si>
    <t>PXR/S94-067</t>
  </si>
  <si>
    <t>(CR) Door CX</t>
  </si>
  <si>
    <t>PXR/S94-068</t>
  </si>
  <si>
    <t>PXR/S94-069</t>
  </si>
  <si>
    <t>(CC) Standby CX</t>
  </si>
  <si>
    <t>PXR/S94-070</t>
  </si>
  <si>
    <t>PXR/S94-071</t>
  </si>
  <si>
    <r>
      <rPr>
        <rFont val="Arial"/>
        <b/>
        <color theme="1"/>
        <sz val="9.0"/>
      </rPr>
      <t>(RR) 0/0 Nemo &amp; Marlin &amp; Dory (PIXAR)
AUTO</t>
    </r>
    <r>
      <rPr>
        <rFont val="Arial"/>
        <b val="0"/>
        <color theme="1"/>
        <sz val="9.0"/>
      </rPr>
      <t xml:space="preserve"> - [(1) Put the top card of your deck into Clock] When this is placed on stage from hand or sent from Stage to Waiting Room, you may pay cost. If you do, choose 1 &lt;PIXAR&gt; character from your Waiting Room, and add it to hand.
</t>
    </r>
    <r>
      <rPr>
        <rFont val="Arial"/>
        <b/>
        <color theme="1"/>
        <sz val="9.0"/>
      </rPr>
      <t xml:space="preserve">AUTO </t>
    </r>
    <r>
      <rPr>
        <rFont val="Arial"/>
        <b val="0"/>
        <color theme="1"/>
        <sz val="9.0"/>
      </rPr>
      <t>- When this attacks, look at up to 2 cards from the top of your deck, choose 1 card among them, put it back on top of your deck, and send the rest to Waiting Room.</t>
    </r>
  </si>
  <si>
    <t>PXR/S94-072</t>
  </si>
  <si>
    <r>
      <rPr>
        <rFont val="Arial"/>
        <b/>
        <color theme="1"/>
        <sz val="9.0"/>
      </rPr>
      <t>(RR) 1/0 Sully &amp; Mike (PIXAR)
AUTO</t>
    </r>
    <r>
      <rPr>
        <rFont val="Arial"/>
        <b val="0"/>
        <color theme="1"/>
        <sz val="9.0"/>
      </rPr>
      <t xml:space="preserve"> - When this attacks, this turn, this gets +X power. X equals the number of your opponent's characters times 1000.</t>
    </r>
    <r>
      <rPr>
        <rFont val="Arial"/>
        <b/>
        <color theme="1"/>
        <sz val="9.0"/>
      </rPr>
      <t xml:space="preserve">
AUTO - </t>
    </r>
    <r>
      <rPr>
        <rFont val="Arial"/>
        <b/>
        <color rgb="FFE06666"/>
        <sz val="9.0"/>
      </rPr>
      <t>{CX COMBO}</t>
    </r>
    <r>
      <rPr>
        <rFont val="Arial"/>
        <b/>
        <color theme="1"/>
        <sz val="9.0"/>
      </rPr>
      <t xml:space="preserve"> </t>
    </r>
    <r>
      <rPr>
        <rFont val="Arial"/>
        <b val="0"/>
        <color theme="1"/>
        <sz val="9.0"/>
      </rPr>
      <t xml:space="preserve">When this attacks, if you have the </t>
    </r>
    <r>
      <rPr>
        <rFont val="Arial"/>
        <b/>
        <color theme="1"/>
        <sz val="9.0"/>
      </rPr>
      <t>Pants CX (097)</t>
    </r>
    <r>
      <rPr>
        <rFont val="Arial"/>
        <b val="0"/>
        <color theme="1"/>
        <sz val="9.0"/>
      </rPr>
      <t xml:space="preserve"> in the Climax Area, mill 2, then choose up to 1 Level X or lower &lt;PIXAR&gt; character from your Waiting Room, and add it to hand. X equals the sum of Levels of cards milled by this effect. 
</t>
    </r>
  </si>
  <si>
    <t>PXR/S94-073</t>
  </si>
  <si>
    <r>
      <rPr>
        <rFont val="Arial"/>
        <b/>
        <color theme="1"/>
        <sz val="9.0"/>
      </rPr>
      <t>(R) 0/0 Ian &amp; Barley (PIXAR)
AUTO</t>
    </r>
    <r>
      <rPr>
        <rFont val="Arial"/>
        <b val="0"/>
        <color theme="1"/>
        <sz val="9.0"/>
      </rPr>
      <t xml:space="preserve"> - [Discard 1 card] When this is placed on stage from hand, you may pay cost. if you do, choose 1 </t>
    </r>
    <r>
      <rPr>
        <rFont val="Arial"/>
        <b/>
        <color theme="1"/>
        <sz val="9.0"/>
      </rPr>
      <t>{1/1 Blue Onward Event - 095}</t>
    </r>
    <r>
      <rPr>
        <rFont val="Arial"/>
        <b val="0"/>
        <color theme="1"/>
        <sz val="9.0"/>
      </rPr>
      <t xml:space="preserve"> in your Waiting Room, add it to hand.
</t>
    </r>
    <r>
      <rPr>
        <rFont val="Arial"/>
        <b/>
        <color theme="1"/>
        <sz val="9.0"/>
      </rPr>
      <t xml:space="preserve">AUTO </t>
    </r>
    <r>
      <rPr>
        <rFont val="Arial"/>
        <b val="0"/>
        <color theme="1"/>
        <sz val="9.0"/>
      </rPr>
      <t>- When this is Reversed, if the battle opponent's Level is 0 or lower, you may send that character to the bottom of your opponent's deck.</t>
    </r>
  </si>
  <si>
    <t>PXR/S94-074</t>
  </si>
  <si>
    <r>
      <rPr>
        <rFont val="Arial"/>
        <b/>
        <color theme="1"/>
        <sz val="9.0"/>
      </rPr>
      <t>(R) 0/0 Joe &amp; 22 (PIXAR)
AUTO</t>
    </r>
    <r>
      <rPr>
        <rFont val="Arial"/>
        <b val="0"/>
        <color theme="1"/>
        <sz val="9.0"/>
      </rPr>
      <t xml:space="preserve"> - When this is placed on stage from hand, if you 2 or less cards in Memory, you may choose 1</t>
    </r>
    <r>
      <rPr>
        <rFont val="Arial"/>
        <b/>
        <color theme="1"/>
        <sz val="9.0"/>
      </rPr>
      <t xml:space="preserve"> {2/2 Joe &amp; 22 - 094} </t>
    </r>
    <r>
      <rPr>
        <rFont val="Arial"/>
        <b val="0"/>
        <color theme="1"/>
        <sz val="9.0"/>
      </rPr>
      <t xml:space="preserve">from your Waiting Room, and send it to Memory. 
</t>
    </r>
    <r>
      <rPr>
        <rFont val="Arial"/>
        <b/>
        <color theme="1"/>
        <sz val="9.0"/>
      </rPr>
      <t xml:space="preserve">AUTO </t>
    </r>
    <r>
      <rPr>
        <rFont val="Arial"/>
        <b val="0"/>
        <color theme="1"/>
        <sz val="9.0"/>
      </rPr>
      <t>- At the start of your opponent's Draw Phase, mill 2. If there is a Level 2 or higher card among those cards, you may return this card to hand.</t>
    </r>
  </si>
  <si>
    <t>PXR/S94-075</t>
  </si>
  <si>
    <r>
      <rPr>
        <rFont val="Arial"/>
        <b/>
        <color theme="1"/>
        <sz val="9.0"/>
      </rPr>
      <t>(R) 0/0 Luca &amp; Alberto &amp; Giulia (PIXAR)
AUTO</t>
    </r>
    <r>
      <rPr>
        <rFont val="Arial"/>
        <b val="0"/>
        <color theme="1"/>
        <sz val="9.0"/>
      </rPr>
      <t xml:space="preserve"> - [(1) Discard 1 card] When this is placed on stage from hand, you may pay cost. If you do,  look at up to X cards from the top of your deck, choose up to 1 card from among them, add it to hand, and send the rest to Waiting Room. X equals the number of your other &lt;PIXAR&gt; characters.
</t>
    </r>
    <r>
      <rPr>
        <rFont val="Arial"/>
        <b/>
        <color theme="1"/>
        <sz val="9.0"/>
      </rPr>
      <t xml:space="preserve">AUTO </t>
    </r>
    <r>
      <rPr>
        <rFont val="Arial"/>
        <b val="0"/>
        <color theme="1"/>
        <sz val="9.0"/>
      </rPr>
      <t>- (2) When this is placed on stage from hand, you may pay cost. If you do, shuffle all cards from your Waiting Room into your deck.</t>
    </r>
  </si>
  <si>
    <t>PXR/S94-076</t>
  </si>
  <si>
    <r>
      <rPr>
        <rFont val="Arial"/>
        <b/>
        <color theme="1"/>
        <sz val="9.0"/>
      </rPr>
      <t>(R) 1/0 Carl &amp; Russel &amp; Dug &amp; Kevin (PIXAR)
CONT</t>
    </r>
    <r>
      <rPr>
        <rFont val="Arial"/>
        <b val="0"/>
        <color theme="1"/>
        <sz val="9.0"/>
      </rPr>
      <t xml:space="preserve"> - During your turn, all of your other </t>
    </r>
    <r>
      <rPr>
        <rFont val="Arial"/>
        <b/>
        <color theme="1"/>
        <sz val="9.0"/>
      </rPr>
      <t xml:space="preserve">{copies of this} </t>
    </r>
    <r>
      <rPr>
        <rFont val="Arial"/>
        <b val="0"/>
        <color theme="1"/>
        <sz val="9.0"/>
      </rPr>
      <t xml:space="preserve">gets +2000 power.
</t>
    </r>
    <r>
      <rPr>
        <rFont val="Arial"/>
        <b/>
        <color theme="1"/>
        <sz val="9.0"/>
      </rPr>
      <t xml:space="preserve">AUTO </t>
    </r>
    <r>
      <rPr>
        <rFont val="Arial"/>
        <b val="0"/>
        <color theme="1"/>
        <sz val="9.0"/>
      </rPr>
      <t>- [Discard 1 card] When this is placed on stage from hand, you may pay cost. If you do, choose 1</t>
    </r>
    <r>
      <rPr>
        <rFont val="Arial"/>
        <b/>
        <color theme="1"/>
        <sz val="9.0"/>
      </rPr>
      <t xml:space="preserve"> {copy of this}</t>
    </r>
    <r>
      <rPr>
        <rFont val="Arial"/>
        <b val="0"/>
        <color theme="1"/>
        <sz val="9.0"/>
      </rPr>
      <t xml:space="preserve"> in your Waiting Room, add it to hand.</t>
    </r>
  </si>
  <si>
    <t>PXR/S94-077</t>
  </si>
  <si>
    <r>
      <rPr>
        <rFont val="Arial"/>
        <b/>
        <color theme="1"/>
        <sz val="9.0"/>
      </rPr>
      <t>(R) 3/2 Sullivan (PIXAR)
CONT</t>
    </r>
    <r>
      <rPr>
        <rFont val="Arial"/>
        <b val="0"/>
        <color theme="1"/>
        <sz val="9.0"/>
      </rPr>
      <t xml:space="preserve"> - If you have 2 or more </t>
    </r>
    <r>
      <rPr>
        <rFont val="Arial"/>
        <b/>
        <color theme="1"/>
        <sz val="9.0"/>
      </rPr>
      <t>{RR 1/0 Mike &amp; Sully - 072}</t>
    </r>
    <r>
      <rPr>
        <rFont val="Arial"/>
        <b val="0"/>
        <color theme="1"/>
        <sz val="9.0"/>
      </rPr>
      <t xml:space="preserve"> in your Waiting Room, this gets -1 Level in hand.
</t>
    </r>
    <r>
      <rPr>
        <rFont val="Arial"/>
        <b/>
        <color theme="1"/>
        <sz val="9.0"/>
      </rPr>
      <t xml:space="preserve">CONT </t>
    </r>
    <r>
      <rPr>
        <rFont val="Arial"/>
        <b val="0"/>
        <color theme="1"/>
        <sz val="9.0"/>
      </rPr>
      <t xml:space="preserve">- During your opponent's turn, when you take damage and do not cancel, if this is in the Front Row, look at the top card of your deck, and either put it on top of your deck or into your Waiting Room.
</t>
    </r>
    <r>
      <rPr>
        <rFont val="Arial"/>
        <b/>
        <color theme="1"/>
        <sz val="9.0"/>
      </rPr>
      <t>AUTO - ENCORE</t>
    </r>
    <r>
      <rPr>
        <rFont val="Arial"/>
        <b val="0"/>
        <color theme="1"/>
        <sz val="9.0"/>
      </rPr>
      <t xml:space="preserve"> [Discard 1 &lt;PIXAR&gt; character]</t>
    </r>
  </si>
  <si>
    <t>PXR/S94-078</t>
  </si>
  <si>
    <r>
      <rPr>
        <rFont val="Arial"/>
        <b/>
        <color theme="1"/>
        <sz val="9.0"/>
      </rPr>
      <t>(U) 0/0 Sully (PIXAR)
AUTO</t>
    </r>
    <r>
      <rPr>
        <rFont val="Arial"/>
        <b val="0"/>
        <color theme="1"/>
        <sz val="9.0"/>
      </rPr>
      <t xml:space="preserve"> - When this is placed on stage from hand, this turn, all of your opponent's Front Row characters get -500 power.
</t>
    </r>
    <r>
      <rPr>
        <rFont val="Arial"/>
        <b/>
        <color theme="1"/>
        <sz val="9.0"/>
      </rPr>
      <t xml:space="preserve">AUTO </t>
    </r>
    <r>
      <rPr>
        <rFont val="Arial"/>
        <b val="0"/>
        <color theme="1"/>
        <sz val="9.0"/>
      </rPr>
      <t>- [Discard 1 card, Send 1 of your other characters on stage to Waiting Room] When this is placed on stage from hand, you may pay cost. If you do, search your deck for up to 1 &lt;PIXAR&gt; character, show it to your opponent, add it to hand, and shuffle your deck afterwards.</t>
    </r>
  </si>
  <si>
    <t>PXR/S94-079</t>
  </si>
  <si>
    <r>
      <rPr>
        <rFont val="Arial"/>
        <b/>
        <color theme="1"/>
        <sz val="9.0"/>
      </rPr>
      <t>(U) 0/0 Crush &amp; Squirt (PIXAR)
AUTO</t>
    </r>
    <r>
      <rPr>
        <rFont val="Arial"/>
        <b val="0"/>
        <color theme="1"/>
        <sz val="9.0"/>
      </rPr>
      <t xml:space="preserve"> - [(2) Return this to hand] At the start of your opponent's attack phase, you may pay cost. If you do, choose 1 of your other characters, return it to hand.</t>
    </r>
  </si>
  <si>
    <t>PXR/S94-080</t>
  </si>
  <si>
    <r>
      <rPr>
        <rFont val="Arial"/>
        <b/>
        <color theme="1"/>
        <sz val="9.0"/>
      </rPr>
      <t>(U) 0/0 Dory &amp; Destiny &amp; Perry (PIXAR)
CONT</t>
    </r>
    <r>
      <rPr>
        <rFont val="Arial"/>
        <b val="0"/>
        <color theme="1"/>
        <sz val="9.0"/>
      </rPr>
      <t xml:space="preserve"> - If your opponent has 3 or less characters, this gets +3000 power.</t>
    </r>
  </si>
  <si>
    <t>PXR/S94-081</t>
  </si>
  <si>
    <r>
      <rPr>
        <rFont val="Arial"/>
        <b/>
        <color theme="1"/>
        <sz val="9.0"/>
      </rPr>
      <t>(U) 0/0 Carl &amp; Ellie (PIXAR)
AUTO</t>
    </r>
    <r>
      <rPr>
        <rFont val="Arial"/>
        <color theme="1"/>
        <sz val="9.0"/>
      </rPr>
      <t xml:space="preserve"> - When this attacks, choose 1 of your other &lt;PIXAR&gt; characters, this turn, it gets +X power. X equals the number of your other &lt;PIXAR&gt; characters times 500.
</t>
    </r>
    <r>
      <rPr>
        <rFont val="Arial"/>
        <b/>
        <color theme="1"/>
        <sz val="9.0"/>
      </rPr>
      <t xml:space="preserve">AUTO </t>
    </r>
    <r>
      <rPr>
        <rFont val="Arial"/>
        <color theme="1"/>
        <sz val="9.0"/>
      </rPr>
      <t>- When this is Reversed, if you have 2 or less Memory, you may send this to Memory.</t>
    </r>
  </si>
  <si>
    <t>PXR/S94-082</t>
  </si>
  <si>
    <r>
      <rPr>
        <rFont val="Arial"/>
        <b/>
        <color theme="1"/>
        <sz val="9.0"/>
      </rPr>
      <t>(U) 1/0 Gill &amp; The Tank Gang (PIXAR)
AUTO</t>
    </r>
    <r>
      <rPr>
        <rFont val="Arial"/>
        <color theme="1"/>
        <sz val="9.0"/>
      </rPr>
      <t xml:space="preserve"> - When this is placed on stage from hand, reveal the top card of your deck. If that card is a &lt;PIXAR&gt; character or Event, add it to hand and discard 1 card.
</t>
    </r>
    <r>
      <rPr>
        <rFont val="Arial"/>
        <b/>
        <color theme="1"/>
        <sz val="9.0"/>
      </rPr>
      <t xml:space="preserve">AUTO </t>
    </r>
    <r>
      <rPr>
        <rFont val="Arial"/>
        <color theme="1"/>
        <sz val="9.0"/>
      </rPr>
      <t>- When this is Reversed, if the battle opponent's cost is 0 or lower, you may send that character to the bottom of your opponent's deck.</t>
    </r>
  </si>
  <si>
    <t>PXR/S94-083</t>
  </si>
  <si>
    <r>
      <rPr>
        <rFont val="Arial"/>
        <b/>
        <color theme="1"/>
        <sz val="9.0"/>
      </rPr>
      <t>(U) 2/1 Ian &amp; Barley &amp; Wilden (PIXAR)
AUTO</t>
    </r>
    <r>
      <rPr>
        <rFont val="Arial"/>
        <b val="0"/>
        <color theme="1"/>
        <sz val="9.0"/>
      </rPr>
      <t xml:space="preserve"> - When this is placed on stage from hand, look at up to 2 cards from the top of your deck, choose up to 1 card among them, add it to hand, and send the rest to Waiting Room.</t>
    </r>
  </si>
  <si>
    <t>PXR/S94-084</t>
  </si>
  <si>
    <r>
      <rPr>
        <rFont val="Arial"/>
        <b/>
        <color theme="1"/>
        <sz val="9.0"/>
      </rPr>
      <t>(U) 2/1 Sully &amp; Boo (PIXAR)
CONT</t>
    </r>
    <r>
      <rPr>
        <rFont val="Arial"/>
        <b val="0"/>
        <color theme="1"/>
        <sz val="9.0"/>
      </rPr>
      <t xml:space="preserve"> - For each of your other &lt;PIXAR&gt; characters, this gets +500 power.
</t>
    </r>
    <r>
      <rPr>
        <rFont val="Arial"/>
        <b/>
        <color theme="1"/>
        <sz val="9.0"/>
      </rPr>
      <t xml:space="preserve">AUTO </t>
    </r>
    <r>
      <rPr>
        <rFont val="Arial"/>
        <b val="0"/>
        <color theme="1"/>
        <sz val="9.0"/>
      </rPr>
      <t>- When this attacks, if the Level of the character across from this is 3 or higher, this turn, this gets +6000 power.</t>
    </r>
  </si>
  <si>
    <t>PXR/S94-085</t>
  </si>
  <si>
    <r>
      <rPr>
        <rFont val="Arial"/>
        <b/>
        <color theme="1"/>
        <sz val="9.0"/>
      </rPr>
      <t>(U) 2/1 Dory &amp; Hank (PIXAR)
CONT</t>
    </r>
    <r>
      <rPr>
        <rFont val="Arial"/>
        <color theme="1"/>
        <sz val="9.0"/>
      </rPr>
      <t xml:space="preserve"> - This cannot be targeted by your opponent's effects.
</t>
    </r>
    <r>
      <rPr>
        <rFont val="Arial"/>
        <b/>
        <color theme="1"/>
        <sz val="9.0"/>
      </rPr>
      <t xml:space="preserve">AUTO </t>
    </r>
    <r>
      <rPr>
        <rFont val="Arial"/>
        <color theme="1"/>
        <sz val="9.0"/>
      </rPr>
      <t xml:space="preserve">- When this is placed on stage from hand, all players resolve the following effect: "If you have 5 or more Memory, choose 4 cards from your Memory, and send all other cards to Waiting Room."
</t>
    </r>
    <r>
      <rPr>
        <rFont val="Arial"/>
        <b/>
        <color theme="1"/>
        <sz val="9.0"/>
      </rPr>
      <t xml:space="preserve">AUTO </t>
    </r>
    <r>
      <rPr>
        <rFont val="Arial"/>
        <color theme="1"/>
        <sz val="9.0"/>
      </rPr>
      <t>- When this attacks, if you have 4 or more other &lt;PIXAR&gt; characters, choose 1 of your characters, this turn, it gets +3000 power.</t>
    </r>
  </si>
  <si>
    <t>PXR/S94-086</t>
  </si>
  <si>
    <r>
      <rPr>
        <rFont val="Arial"/>
        <b/>
        <color theme="1"/>
        <sz val="9.0"/>
      </rPr>
      <t>(U) 3/2 Nemo &amp; Marlin (PIXAR)
AUTO</t>
    </r>
    <r>
      <rPr>
        <rFont val="Arial"/>
        <color theme="1"/>
        <sz val="9.0"/>
      </rPr>
      <t xml:space="preserve"> - [Send 1 of your other &lt;PIXAR&gt; characters on stage to Waiting Room] When this is placed on stage, you may pay cost. If you do, put the top card of your Clock into Stock.
</t>
    </r>
    <r>
      <rPr>
        <rFont val="Arial"/>
        <b/>
        <color theme="1"/>
        <sz val="9.0"/>
      </rPr>
      <t xml:space="preserve">AUTO - </t>
    </r>
    <r>
      <rPr>
        <rFont val="Arial"/>
        <b/>
        <color rgb="FFE06666"/>
        <sz val="9.0"/>
      </rPr>
      <t>{CX Combo}</t>
    </r>
    <r>
      <rPr>
        <rFont val="Arial"/>
        <color theme="1"/>
        <sz val="9.0"/>
      </rPr>
      <t xml:space="preserve"> When this attacks, if you have the</t>
    </r>
    <r>
      <rPr>
        <rFont val="Arial"/>
        <b/>
        <color theme="1"/>
        <sz val="9.0"/>
      </rPr>
      <t xml:space="preserve"> Pants CX (098) </t>
    </r>
    <r>
      <rPr>
        <rFont val="Arial"/>
        <color theme="1"/>
        <sz val="9.0"/>
      </rPr>
      <t>in your Climax Area, and you have another &lt;PIXAR&gt; character, you may pay cost. If you do, your opponent mills 20 cards, then look at up to 2 cards from the top of your opponent's deck, choose up to 1 card from among them, send it to the bottom of your opponent's deck, put the rest on top in any order.</t>
    </r>
  </si>
  <si>
    <t>PXR/S94-087</t>
  </si>
  <si>
    <r>
      <rPr>
        <rFont val="Arial"/>
        <b/>
        <color theme="1"/>
        <sz val="9.0"/>
      </rPr>
      <t>(C) 0/0 Mike &amp; Sully (PIXAR)
AUTO</t>
    </r>
    <r>
      <rPr>
        <rFont val="Arial"/>
        <b val="0"/>
        <color theme="1"/>
        <sz val="9.0"/>
      </rPr>
      <t xml:space="preserve"> - When a Climax is placed in your Climax Area, choose 1 of your characters, this turn, it gains the following ability, "</t>
    </r>
    <r>
      <rPr>
        <rFont val="Arial"/>
        <b/>
        <color theme="1"/>
        <sz val="9.0"/>
      </rPr>
      <t xml:space="preserve">AUTO </t>
    </r>
    <r>
      <rPr>
        <rFont val="Arial"/>
        <b val="0"/>
        <color theme="1"/>
        <sz val="9.0"/>
      </rPr>
      <t xml:space="preserve">- When this card's battle opponent is Reversed, you may draw 1 card. If you do, discard 1 card."
</t>
    </r>
    <r>
      <rPr>
        <rFont val="Arial"/>
        <b/>
        <color theme="1"/>
        <sz val="9.0"/>
      </rPr>
      <t xml:space="preserve">ACT </t>
    </r>
    <r>
      <rPr>
        <rFont val="Arial"/>
        <b val="0"/>
        <color theme="1"/>
        <sz val="9.0"/>
      </rPr>
      <t>- [(1) Rest 2 of your characters] Look at up to 4 cards from the top of your deck, choose up to 1 &lt;PIXAR&gt; character from among them, show it to your opponent, add it to hand, send the rest to Waiting Room</t>
    </r>
  </si>
  <si>
    <t>PXR/S94-088</t>
  </si>
  <si>
    <r>
      <rPr>
        <rFont val="Arial"/>
        <b/>
        <color theme="1"/>
        <sz val="9.0"/>
      </rPr>
      <t>(C) 0/0 Ian &amp; Barly &amp; Laurel (PIXAR)
AUTO</t>
    </r>
    <r>
      <rPr>
        <rFont val="Arial"/>
        <b val="0"/>
        <color theme="1"/>
        <sz val="9.0"/>
      </rPr>
      <t xml:space="preserve"> - When this is placed on stage from hand, choose 1 of your opponent's characters, until the end of your opponent's next turn, it gains the following ability, "</t>
    </r>
    <r>
      <rPr>
        <rFont val="Arial"/>
        <b/>
        <color theme="1"/>
        <sz val="9.0"/>
      </rPr>
      <t xml:space="preserve">CONT </t>
    </r>
    <r>
      <rPr>
        <rFont val="Arial"/>
        <b val="0"/>
        <color theme="1"/>
        <sz val="9.0"/>
      </rPr>
      <t xml:space="preserve">- This cannot move to other slots." 
</t>
    </r>
    <r>
      <rPr>
        <rFont val="Arial"/>
        <b/>
        <color theme="1"/>
        <sz val="9.0"/>
      </rPr>
      <t xml:space="preserve">AUTO </t>
    </r>
    <r>
      <rPr>
        <rFont val="Arial"/>
        <b val="0"/>
        <color theme="1"/>
        <sz val="9.0"/>
      </rPr>
      <t xml:space="preserve">- [Send 1 of your other &lt;PIXAR&gt; characters on stage to Waiting Room] At the start of your opponent's Attack Phase, you may pay cost. If you do, move this to an open position in your back row.
</t>
    </r>
    <r>
      <rPr>
        <rFont val="Arial"/>
        <b/>
        <color theme="1"/>
        <sz val="9.0"/>
      </rPr>
      <t xml:space="preserve">ACT </t>
    </r>
    <r>
      <rPr>
        <rFont val="Arial"/>
        <b val="0"/>
        <color theme="1"/>
        <sz val="9.0"/>
      </rPr>
      <t>- [(1) Send this to Waiting Room] Look at up to 4 cards from the top of your deck, choose up to 1 Level 1 or higher card among them, show it to your opponent, add it to hand, and send the rest to Waiting Room.</t>
    </r>
  </si>
  <si>
    <t>PXR/S94-089</t>
  </si>
  <si>
    <r>
      <rPr>
        <rFont val="Arial"/>
        <b/>
        <color theme="1"/>
        <sz val="9.0"/>
      </rPr>
      <t>(C) 1/0 Ian &amp; Barley (PIXAR)
AUTO</t>
    </r>
    <r>
      <rPr>
        <rFont val="Arial"/>
        <b val="0"/>
        <color theme="1"/>
        <sz val="9.0"/>
      </rPr>
      <t xml:space="preserve"> - [Discard 2 &lt;PIXAR&gt; characters] When you use this card's BACKUP, you may pay cost. If you do, choose 1 of your opponent's characters whose Level is higher than your opponent's Level, and send it to the bottom of your opponent's deck.
</t>
    </r>
    <r>
      <rPr>
        <rFont val="Arial"/>
        <b/>
        <color theme="1"/>
        <sz val="9.0"/>
      </rPr>
      <t>ACT - BACKUP</t>
    </r>
    <r>
      <rPr>
        <rFont val="Arial"/>
        <b val="0"/>
        <color theme="1"/>
        <sz val="9.0"/>
      </rPr>
      <t xml:space="preserve"> +1000</t>
    </r>
  </si>
  <si>
    <t>PXR/S94-090</t>
  </si>
  <si>
    <r>
      <rPr>
        <rFont val="Arial"/>
        <b/>
        <color theme="1"/>
        <sz val="9.0"/>
      </rPr>
      <t>(C) 1/0 Marlin &amp; Dory (PIXAR)
CONT</t>
    </r>
    <r>
      <rPr>
        <rFont val="Arial"/>
        <b val="0"/>
        <color theme="1"/>
        <sz val="9.0"/>
      </rPr>
      <t xml:space="preserve"> - If you have 1 or less other characters in your Front Row, this gets +4000 power.
</t>
    </r>
    <r>
      <rPr>
        <rFont val="Arial"/>
        <b/>
        <color theme="1"/>
        <sz val="9.0"/>
      </rPr>
      <t xml:space="preserve">AUTO </t>
    </r>
    <r>
      <rPr>
        <rFont val="Arial"/>
        <b val="0"/>
        <color theme="1"/>
        <sz val="9.0"/>
      </rPr>
      <t>- At the start of your Attack Phase, if this is Standing, and you have 1 or less other characters in your front row, look at up to 2 cards from the top of your deck, choose up to 2 &lt;PIXAR&gt; characters from among them, show them to your opponent, add them to hand, and send the rest to Waiting Room.</t>
    </r>
  </si>
  <si>
    <t>PXR/S94-091</t>
  </si>
  <si>
    <r>
      <rPr>
        <rFont val="Arial"/>
        <b/>
        <color theme="1"/>
        <sz val="9.0"/>
      </rPr>
      <t>(C) 1/0 Luca (PIXAR)
CONT</t>
    </r>
    <r>
      <rPr>
        <rFont val="Arial"/>
        <b val="0"/>
        <color theme="1"/>
        <sz val="9.0"/>
      </rPr>
      <t xml:space="preserve"> - If you have 1 or less other characters in your Front Row, this gets +4000 power.
</t>
    </r>
    <r>
      <rPr>
        <rFont val="Arial"/>
        <b/>
        <color theme="1"/>
        <sz val="9.0"/>
      </rPr>
      <t xml:space="preserve">AUTO - </t>
    </r>
    <r>
      <rPr>
        <rFont val="Arial"/>
        <b/>
        <color rgb="FFE06666"/>
        <sz val="9.0"/>
      </rPr>
      <t xml:space="preserve">{CX Combo} </t>
    </r>
    <r>
      <rPr>
        <rFont val="Arial"/>
        <b val="0"/>
        <color theme="1"/>
        <sz val="9.0"/>
      </rPr>
      <t xml:space="preserve">When the </t>
    </r>
    <r>
      <rPr>
        <rFont val="Arial"/>
        <b/>
        <color theme="1"/>
        <sz val="9.0"/>
      </rPr>
      <t>Book CX (099)</t>
    </r>
    <r>
      <rPr>
        <rFont val="Arial"/>
        <b val="0"/>
        <color theme="1"/>
        <sz val="9.0"/>
      </rPr>
      <t xml:space="preserve"> is placed in your Climax Area, if you have 1 or less other characters in your Front Row, choose up to 2 &lt;PIXAR&gt; characters in your Waiting Room, place them in Stock in any order, then look at up to 4 cards from the top of your deck, choose up to 1 &lt;PIXAR&gt; character from among them, show it to your opponent, add it to hand, and send the rest to Waiting Room.</t>
    </r>
  </si>
  <si>
    <t>PXR/S94-092</t>
  </si>
  <si>
    <r>
      <rPr>
        <rFont val="Arial"/>
        <b/>
        <color theme="1"/>
        <sz val="9.0"/>
      </rPr>
      <t xml:space="preserve">(C) 1/0 Boo (PIXAR)
AUTO </t>
    </r>
    <r>
      <rPr>
        <rFont val="Arial"/>
        <b val="0"/>
        <color theme="1"/>
        <sz val="9.0"/>
      </rPr>
      <t xml:space="preserve">- When this is placed on stage from hand, if you have another &lt;PIXAR&gt; character, this turn, this gets +2000 power.
</t>
    </r>
    <r>
      <rPr>
        <rFont val="Arial"/>
        <b/>
        <color theme="1"/>
        <sz val="9.0"/>
      </rPr>
      <t xml:space="preserve">AUTO </t>
    </r>
    <r>
      <rPr>
        <rFont val="Arial"/>
        <b val="0"/>
        <color theme="1"/>
        <sz val="9.0"/>
      </rPr>
      <t>- When this attacks, if the Level of the character across from this is 2, this turn, this gets +6000 power.</t>
    </r>
  </si>
  <si>
    <t>PXR/S94-093</t>
  </si>
  <si>
    <r>
      <rPr>
        <rFont val="Arial"/>
        <b/>
        <color theme="1"/>
        <sz val="9.0"/>
      </rPr>
      <t xml:space="preserve">(C) 2/1 Carl (PIXAR)
CONT - ASSIST </t>
    </r>
    <r>
      <rPr>
        <rFont val="Arial"/>
        <b val="0"/>
        <color theme="1"/>
        <sz val="9.0"/>
      </rPr>
      <t xml:space="preserve">+2000 to Level 3 or higher characters.
</t>
    </r>
    <r>
      <rPr>
        <rFont val="Arial"/>
        <b/>
        <color theme="1"/>
        <sz val="9.0"/>
      </rPr>
      <t>ACT - MEMORY</t>
    </r>
    <r>
      <rPr>
        <rFont val="Arial"/>
        <b val="0"/>
        <color theme="1"/>
        <sz val="9.0"/>
      </rPr>
      <t xml:space="preserve"> [(4) Discard 1 card] If you have 2 or more &lt;PIXAR&gt; characters in your Memory, reveal the top card of your deck. If that card is a &lt;PIXAR&gt; character or Event, this turn, this gains the following ability, "</t>
    </r>
    <r>
      <rPr>
        <rFont val="Arial"/>
        <b/>
        <color theme="1"/>
        <sz val="9.0"/>
      </rPr>
      <t xml:space="preserve">CONT </t>
    </r>
    <r>
      <rPr>
        <rFont val="Arial"/>
        <b val="0"/>
        <color theme="1"/>
        <sz val="9.0"/>
      </rPr>
      <t xml:space="preserve">- If this Standing card is in your Back Row, you may choose this card to Attack with. If you do, this card's Attack is a Direct Attack." </t>
    </r>
    <r>
      <rPr>
        <rFont val="Arial"/>
        <b/>
        <color theme="1"/>
        <sz val="9.0"/>
      </rPr>
      <t xml:space="preserve">
</t>
    </r>
  </si>
  <si>
    <t>PXR/S94-094</t>
  </si>
  <si>
    <r>
      <rPr>
        <rFont val="Arial"/>
        <b/>
        <color theme="1"/>
        <sz val="9.0"/>
      </rPr>
      <t>(C) 2/2 Joe &amp; 22 (PIXAR)
CONT</t>
    </r>
    <r>
      <rPr>
        <rFont val="Arial"/>
        <b val="0"/>
        <color theme="1"/>
        <sz val="9.0"/>
      </rPr>
      <t xml:space="preserve"> - For each of your other Back Row &lt;PIXAR&gt; characters, this gets +2500 power.
</t>
    </r>
    <r>
      <rPr>
        <rFont val="Arial"/>
        <b/>
        <color theme="1"/>
        <sz val="9.0"/>
      </rPr>
      <t xml:space="preserve">AUTO </t>
    </r>
    <r>
      <rPr>
        <rFont val="Arial"/>
        <b val="0"/>
        <color theme="1"/>
        <sz val="9.0"/>
      </rPr>
      <t xml:space="preserve">- When this is Reversed, send this to Memory.
</t>
    </r>
    <r>
      <rPr>
        <rFont val="Arial"/>
        <b/>
        <color theme="1"/>
        <sz val="9.0"/>
      </rPr>
      <t xml:space="preserve">AUTO - </t>
    </r>
    <r>
      <rPr>
        <rFont val="Arial"/>
        <b/>
        <color rgb="FFE06666"/>
        <sz val="9.0"/>
      </rPr>
      <t>{CX Combo}</t>
    </r>
    <r>
      <rPr>
        <rFont val="Arial"/>
        <b/>
        <color theme="1"/>
        <sz val="9.0"/>
      </rPr>
      <t xml:space="preserve"> MEMORY</t>
    </r>
    <r>
      <rPr>
        <rFont val="Arial"/>
        <b val="0"/>
        <color theme="1"/>
        <sz val="9.0"/>
      </rPr>
      <t xml:space="preserve"> (1) When this is in Memory, and the </t>
    </r>
    <r>
      <rPr>
        <rFont val="Arial"/>
        <b/>
        <color theme="1"/>
        <sz val="9.0"/>
      </rPr>
      <t>Book CX (100)</t>
    </r>
    <r>
      <rPr>
        <rFont val="Arial"/>
        <b val="0"/>
        <color theme="1"/>
        <sz val="9.0"/>
      </rPr>
      <t xml:space="preserve"> is placed in your Climax Area, if you are Level 2 or higher, you may pay cost. If you do, place this on an empty slot on your stage.</t>
    </r>
  </si>
  <si>
    <t>PXR/S94-095</t>
  </si>
  <si>
    <r>
      <rPr>
        <rFont val="Arial"/>
        <b/>
        <color theme="1"/>
        <sz val="9.0"/>
      </rPr>
      <t>(U) 1/1 Event</t>
    </r>
    <r>
      <rPr>
        <rFont val="Arial"/>
        <b val="0"/>
        <color theme="1"/>
        <sz val="9.0"/>
      </rPr>
      <t xml:space="preserve">
If you have 5 or more &lt;PIXAR&gt; characters, perform the following effect twice, "Look at up to 2 cards from the top of your deck, choose up to 1 card among them, add it to hand, and send the rest to Waiting Room."
Send this to Clock.</t>
    </r>
  </si>
  <si>
    <t>PXR/S94-096</t>
  </si>
  <si>
    <r>
      <rPr>
        <rFont val="Arial"/>
        <b/>
        <color theme="1"/>
        <sz val="9.0"/>
      </rPr>
      <t>(U) 2/0 Event</t>
    </r>
    <r>
      <rPr>
        <rFont val="Arial"/>
        <b val="0"/>
        <color theme="1"/>
        <sz val="9.0"/>
      </rPr>
      <t xml:space="preserve">
</t>
    </r>
    <r>
      <rPr>
        <rFont val="Arial"/>
        <b/>
        <color theme="1"/>
        <sz val="9.0"/>
      </rPr>
      <t xml:space="preserve">COUNTER </t>
    </r>
    <r>
      <rPr>
        <rFont val="Arial"/>
        <b val="0"/>
        <color theme="1"/>
        <sz val="9.0"/>
      </rPr>
      <t>- Choose 1 of your characters, return it to hand.</t>
    </r>
  </si>
  <si>
    <t>PXR/S94-097</t>
  </si>
  <si>
    <t>(CR) Pants CX</t>
  </si>
  <si>
    <t>PXR/S94-098</t>
  </si>
  <si>
    <t>(CC) Pants CX</t>
  </si>
  <si>
    <t>PXR/S94-099</t>
  </si>
  <si>
    <t>(CC) Book CX</t>
  </si>
  <si>
    <t>a, b &amp; PXR</t>
  </si>
  <si>
    <t>PXR/S94-100</t>
  </si>
  <si>
    <t>PXR/S94-101
BOX PR</t>
  </si>
  <si>
    <r>
      <rPr>
        <rFont val="Arial"/>
        <b/>
        <color theme="1"/>
        <sz val="9.0"/>
      </rPr>
      <t>(PR) 0/0 Woody (PIXAR)
CONT - ASSIST</t>
    </r>
    <r>
      <rPr>
        <rFont val="Arial"/>
        <b val="0"/>
        <color theme="1"/>
        <sz val="9.0"/>
      </rPr>
      <t xml:space="preserve"> +1000 to Level 0 or lower characters
</t>
    </r>
    <r>
      <rPr>
        <rFont val="Arial"/>
        <b/>
        <color theme="1"/>
        <sz val="9.0"/>
      </rPr>
      <t xml:space="preserve">AUTO </t>
    </r>
    <r>
      <rPr>
        <rFont val="Arial"/>
        <b val="0"/>
        <color theme="1"/>
        <sz val="9.0"/>
      </rPr>
      <t>- When this is Reversed, if you have 2 or less Memory, you may send this to Memory.</t>
    </r>
  </si>
  <si>
    <t>PXR/S94-102
BOX PR</t>
  </si>
  <si>
    <r>
      <rPr>
        <rFont val="Arial"/>
        <b/>
        <color theme="1"/>
        <sz val="9.0"/>
      </rPr>
      <t xml:space="preserve">(PR) 0/0 WALL-E (PIXAR)
CONT </t>
    </r>
    <r>
      <rPr>
        <rFont val="Arial"/>
        <b val="0"/>
        <color theme="1"/>
        <sz val="9.0"/>
      </rPr>
      <t xml:space="preserve">- If you have 1 or less other characters, this gets +1500 power.
</t>
    </r>
    <r>
      <rPr>
        <rFont val="Arial"/>
        <b/>
        <color theme="1"/>
        <sz val="9.0"/>
      </rPr>
      <t xml:space="preserve">CONT </t>
    </r>
    <r>
      <rPr>
        <rFont val="Arial"/>
        <b val="0"/>
        <color theme="1"/>
        <sz val="9.0"/>
      </rPr>
      <t>- If you have 1 or less other characters, all of your other characters get +1500 power.</t>
    </r>
  </si>
  <si>
    <t>PXR/S94-103
BOX PR</t>
  </si>
  <si>
    <r>
      <rPr>
        <rFont val="Arial"/>
        <b/>
        <color theme="1"/>
        <sz val="9.0"/>
      </rPr>
      <t>(PR) 1/0 Buzz (PIXAR)
AUTO</t>
    </r>
    <r>
      <rPr>
        <rFont val="Arial"/>
        <b val="0"/>
        <color theme="1"/>
        <sz val="9.0"/>
      </rPr>
      <t xml:space="preserve"> - When this is placed on stage from hand, look at the top card of your deck, and put it on top of your deck or into your Waiting Room.
</t>
    </r>
    <r>
      <rPr>
        <rFont val="Arial"/>
        <b/>
        <color theme="1"/>
        <sz val="9.0"/>
      </rPr>
      <t xml:space="preserve">AUTO </t>
    </r>
    <r>
      <rPr>
        <rFont val="Arial"/>
        <b val="0"/>
        <color theme="1"/>
        <sz val="9.0"/>
      </rPr>
      <t>- When this is Reversed, if the battle opponent's Cost is 0 or lower, you may send the top card of your opponent's Clock to Waiting Room. If you do, send that character to Clock.</t>
    </r>
  </si>
  <si>
    <t>PXR/S94-104
BOX PR</t>
  </si>
  <si>
    <r>
      <rPr>
        <rFont val="Arial"/>
        <b/>
        <color theme="1"/>
        <sz val="9.0"/>
      </rPr>
      <t>(PR) 2/1 Mike (PIXAR)
AUTO</t>
    </r>
    <r>
      <rPr>
        <rFont val="Arial"/>
        <b val="0"/>
        <color theme="1"/>
        <sz val="9.0"/>
      </rPr>
      <t xml:space="preserve"> - [Discard 1 Climax] When this is placed on stage from hand, you may pay cost. If you do, choose 1 &lt;PIXAR&gt; character from your Waiting Room, and add it to hand.
</t>
    </r>
    <r>
      <rPr>
        <rFont val="Arial"/>
        <b/>
        <color theme="1"/>
        <sz val="9.0"/>
      </rPr>
      <t xml:space="preserve">AUTO </t>
    </r>
    <r>
      <rPr>
        <rFont val="Arial"/>
        <b val="0"/>
        <color theme="1"/>
        <sz val="9.0"/>
      </rPr>
      <t>- When this is Reversed, if the battle opponent's Level is higher than your opponent's Level, you may send the top card of your opponent's Clock to Waiting Room. If you do, send that character to Clock.</t>
    </r>
  </si>
  <si>
    <t>PXR/S94-105
BOX PR</t>
  </si>
  <si>
    <r>
      <rPr>
        <rFont val="Arial"/>
        <b/>
        <color theme="1"/>
        <sz val="9.0"/>
      </rPr>
      <t>(PR) 1/0 McQueen &amp; Cruz (PIXAR)
AUTO</t>
    </r>
    <r>
      <rPr>
        <rFont val="Arial"/>
        <b val="0"/>
        <color theme="1"/>
        <sz val="9.0"/>
      </rPr>
      <t xml:space="preserve"> - When this is placed on stage from hand, this turn, this gets +1500 power.
</t>
    </r>
    <r>
      <rPr>
        <rFont val="Arial"/>
        <b/>
        <color theme="1"/>
        <sz val="9.0"/>
      </rPr>
      <t xml:space="preserve">AUTO </t>
    </r>
    <r>
      <rPr>
        <rFont val="Arial"/>
        <b val="0"/>
        <color theme="1"/>
        <sz val="9.0"/>
      </rPr>
      <t>- [Discard 1 card] When this attacks, you may pay cost. If you do, choose 1 of your other &lt;PIXAR&gt; characters, and return it to hand.</t>
    </r>
  </si>
  <si>
    <t>PXR/S94-106
BOX PR</t>
  </si>
  <si>
    <r>
      <rPr>
        <rFont val="Arial"/>
        <b/>
        <color theme="1"/>
        <sz val="9.0"/>
      </rPr>
      <t>(PR) 3/2 Mr. Incredible (PIXAR)
CONT</t>
    </r>
    <r>
      <rPr>
        <rFont val="Arial"/>
        <b val="0"/>
        <color theme="1"/>
        <sz val="9.0"/>
      </rPr>
      <t xml:space="preserve"> - If you have 2 or more other &lt;PIXAR&gt; characters, this gets +2000 power.
</t>
    </r>
    <r>
      <rPr>
        <rFont val="Arial"/>
        <b/>
        <color theme="1"/>
        <sz val="9.0"/>
      </rPr>
      <t xml:space="preserve">AUTO </t>
    </r>
    <r>
      <rPr>
        <rFont val="Arial"/>
        <b val="0"/>
        <color theme="1"/>
        <sz val="9.0"/>
      </rPr>
      <t>- When this is placed on stage from hand, choose 1 &lt;PIXAR&gt; character from your Waiting Room, you may add it to hand.</t>
    </r>
  </si>
  <si>
    <t>PXR/S94-107
BOX PR</t>
  </si>
  <si>
    <r>
      <rPr>
        <rFont val="Arial"/>
        <b/>
        <color theme="1"/>
        <sz val="9.0"/>
      </rPr>
      <t xml:space="preserve">(PR) 0/0 Dory (PIXAR)
CONT </t>
    </r>
    <r>
      <rPr>
        <rFont val="Arial"/>
        <b val="0"/>
        <color theme="1"/>
        <sz val="9.0"/>
      </rPr>
      <t xml:space="preserve">- For each of your other &lt;PIXAR&gt; characters, this gets +1000 power.
</t>
    </r>
    <r>
      <rPr>
        <rFont val="Arial"/>
        <b/>
        <color theme="1"/>
        <sz val="9.0"/>
      </rPr>
      <t xml:space="preserve">ACT </t>
    </r>
    <r>
      <rPr>
        <rFont val="Arial"/>
        <b val="0"/>
        <color theme="1"/>
        <sz val="9.0"/>
      </rPr>
      <t>- [(1) Send 1 &lt;PIXAR&gt; character from Memory to Waiting Room] This turn, this gets +4000 power.</t>
    </r>
  </si>
  <si>
    <t>PXR/S94-108
BOX PR</t>
  </si>
  <si>
    <r>
      <rPr>
        <rFont val="Arial"/>
        <b/>
        <color theme="1"/>
        <sz val="9.0"/>
      </rPr>
      <t xml:space="preserve">(PR) 0/0 Sully &amp; Mike (PIXAR)
AUTO </t>
    </r>
    <r>
      <rPr>
        <rFont val="Arial"/>
        <b val="0"/>
        <color theme="1"/>
        <sz val="9.0"/>
      </rPr>
      <t xml:space="preserve">- When this is placed on stage from hand, you may choose 1 of your opponent's Level 0 or lower Front Row characters, return it to hand.
</t>
    </r>
    <r>
      <rPr>
        <rFont val="Arial"/>
        <b/>
        <color theme="1"/>
        <sz val="9.0"/>
      </rPr>
      <t xml:space="preserve">AUTO </t>
    </r>
    <r>
      <rPr>
        <rFont val="Arial"/>
        <b val="0"/>
        <color theme="1"/>
        <sz val="9.0"/>
      </rPr>
      <t>- When your other &lt;PIXAR&gt; character attacks, this turn, this gets +1500 power.</t>
    </r>
  </si>
  <si>
    <t>PXR/S94-109
BOX PR</t>
  </si>
  <si>
    <r>
      <rPr>
        <rFont val="Arial"/>
        <b/>
        <color theme="1"/>
        <sz val="9.0"/>
      </rPr>
      <t>(PR) 0/0 Marlin and Dory (PIXAR)
AUTO</t>
    </r>
    <r>
      <rPr>
        <rFont val="Arial"/>
        <b val="0"/>
        <color theme="1"/>
        <sz val="9.0"/>
      </rPr>
      <t xml:space="preserve"> - When this is placed on stage from hand, mill 2. If there is a Level 0 or lower character among them, this turn, this does not suffer Soul Penalty when Side Attacking.
</t>
    </r>
    <r>
      <rPr>
        <rFont val="Arial"/>
        <b/>
        <color theme="1"/>
        <sz val="9.0"/>
      </rPr>
      <t xml:space="preserve">AUTO </t>
    </r>
    <r>
      <rPr>
        <rFont val="Arial"/>
        <b val="0"/>
        <color theme="1"/>
        <sz val="9.0"/>
      </rPr>
      <t>- At the start of your opponent's Draw Phase, reveal the top card of your deck. If that card is Level 1 or higher, you may return this card to hand.</t>
    </r>
  </si>
  <si>
    <t>PXR/S94-T01</t>
  </si>
  <si>
    <r>
      <rPr>
        <rFont val="Arial"/>
        <b/>
        <color theme="1"/>
        <sz val="9.0"/>
      </rPr>
      <t>(TD) 0/0 Jessie (PIXAR)
CONT</t>
    </r>
    <r>
      <rPr>
        <rFont val="Arial"/>
        <color theme="1"/>
        <sz val="9.0"/>
      </rPr>
      <t xml:space="preserve"> - During your turn, all of your other &lt;PIXAR&gt; characters get +500 Power.
</t>
    </r>
    <r>
      <rPr>
        <rFont val="Arial"/>
        <b/>
        <color theme="1"/>
        <sz val="9.0"/>
      </rPr>
      <t>ACT - BRAINSTORM</t>
    </r>
    <r>
      <rPr>
        <rFont val="Arial"/>
        <color theme="1"/>
        <sz val="9.0"/>
      </rPr>
      <t xml:space="preserve"> [(1) Rest this] Flip over the top 5 cards of your deck, then send them to Waiting Room. For each Climax among them, draw up to 1 card.</t>
    </r>
  </si>
  <si>
    <t>RRR</t>
  </si>
  <si>
    <t>PXR/S94-T02</t>
  </si>
  <si>
    <r>
      <rPr>
        <rFont val="Arial"/>
        <b/>
        <color theme="1"/>
        <sz val="9.0"/>
      </rPr>
      <t>(TD) 0/0 Woody (PIXAR)
AUTO</t>
    </r>
    <r>
      <rPr>
        <rFont val="Arial"/>
        <color theme="1"/>
        <sz val="9.0"/>
      </rPr>
      <t xml:space="preserve"> - When this is placed on stage from hand, look at up to 2 cards from the top of your deck, and put them back on top in any order.
</t>
    </r>
    <r>
      <rPr>
        <rFont val="Arial"/>
        <b/>
        <color theme="1"/>
        <sz val="9.0"/>
      </rPr>
      <t xml:space="preserve">AUTO </t>
    </r>
    <r>
      <rPr>
        <rFont val="Arial"/>
        <color theme="1"/>
        <sz val="9.0"/>
      </rPr>
      <t>- [(1) Discard 1 Climax] When this is placed on stage from hand, you may pay cost. If you do, choose 1 Climax from your Waiting Room, and add it to hand.</t>
    </r>
  </si>
  <si>
    <t>PXR/S94-T03</t>
  </si>
  <si>
    <r>
      <rPr>
        <rFont val="Arial"/>
        <b/>
        <color theme="1"/>
        <sz val="9.0"/>
      </rPr>
      <t>(TD) 0/0 Buttercup (PIXAR)
AUTO</t>
    </r>
    <r>
      <rPr>
        <rFont val="Arial"/>
        <color theme="1"/>
        <sz val="9.0"/>
      </rPr>
      <t xml:space="preserve"> - At the start of your opponent's Attack Phase, you may move this to an empty Front Row slot.
</t>
    </r>
  </si>
  <si>
    <t>PXR/S94-T04</t>
  </si>
  <si>
    <r>
      <rPr>
        <rFont val="Arial"/>
        <b/>
        <color theme="1"/>
        <sz val="9.0"/>
      </rPr>
      <t>(TD) 1/0 Woody &amp; Buzz (PIXAR)
CONT -</t>
    </r>
    <r>
      <rPr>
        <rFont val="Arial"/>
        <color theme="1"/>
        <sz val="9.0"/>
      </rPr>
      <t xml:space="preserve"> During your turn, if you have another &lt;PIXAR&gt; character, this gets +3000 power.
</t>
    </r>
    <r>
      <rPr>
        <rFont val="Arial"/>
        <b/>
        <color theme="1"/>
        <sz val="9.0"/>
      </rPr>
      <t xml:space="preserve">AUTO - </t>
    </r>
    <r>
      <rPr>
        <rFont val="Arial"/>
        <b/>
        <color rgb="FFE06666"/>
        <sz val="9.0"/>
      </rPr>
      <t xml:space="preserve">{CX Combo} </t>
    </r>
    <r>
      <rPr>
        <rFont val="Arial"/>
        <color theme="1"/>
        <sz val="9.0"/>
      </rPr>
      <t xml:space="preserve">When this attacks, if you have the </t>
    </r>
    <r>
      <rPr>
        <rFont val="Arial"/>
        <b/>
        <color theme="1"/>
        <sz val="9.0"/>
      </rPr>
      <t>Choice CX (T10)</t>
    </r>
    <r>
      <rPr>
        <rFont val="Arial"/>
        <color theme="1"/>
        <sz val="9.0"/>
      </rPr>
      <t xml:space="preserve"> in your Climax Area, and you have another &lt;PIXAR&gt; character,  look at up to 4 cards from the top of your deck, choose up to 1 &lt;PIXAR&gt; character from among them, show it to your opponent, add it to hand, send the rest to Waiting Room</t>
    </r>
  </si>
  <si>
    <t>SR &amp; SP</t>
  </si>
  <si>
    <t>PXR/S94-T05</t>
  </si>
  <si>
    <r>
      <rPr>
        <rFont val="Arial"/>
        <b/>
        <color theme="1"/>
        <sz val="9.0"/>
      </rPr>
      <t>(TD) 1/0 Mr. Picklepants (PIXAR)
CONT</t>
    </r>
    <r>
      <rPr>
        <rFont val="Arial"/>
        <color theme="1"/>
        <sz val="9.0"/>
      </rPr>
      <t xml:space="preserve"> - If this is in the Front Row Center Slot, this gets +1 Soul.
</t>
    </r>
    <r>
      <rPr>
        <rFont val="Arial"/>
        <b/>
        <color theme="1"/>
        <sz val="9.0"/>
      </rPr>
      <t xml:space="preserve">AUTO </t>
    </r>
    <r>
      <rPr>
        <rFont val="Arial"/>
        <color theme="1"/>
        <sz val="9.0"/>
      </rPr>
      <t xml:space="preserve">- When this attacks, if you have 2 or more other &lt;PIXAR&gt; characters, this turn, this gets +2000 power.
</t>
    </r>
  </si>
  <si>
    <t>PXR/S94-T06</t>
  </si>
  <si>
    <r>
      <rPr>
        <rFont val="Arial"/>
        <b/>
        <color theme="1"/>
        <sz val="9.0"/>
      </rPr>
      <t>(TD) 1/1 Slinky Dog (PIXAR)
CONT</t>
    </r>
    <r>
      <rPr>
        <rFont val="Arial"/>
        <color theme="1"/>
        <sz val="9.0"/>
      </rPr>
      <t xml:space="preserve"> - During your turn, this gets +6000 power.
</t>
    </r>
    <r>
      <rPr>
        <rFont val="Arial"/>
        <b/>
        <color theme="1"/>
        <sz val="9.0"/>
      </rPr>
      <t xml:space="preserve">AUTO - ENCORE </t>
    </r>
    <r>
      <rPr>
        <rFont val="Arial"/>
        <color theme="1"/>
        <sz val="9.0"/>
      </rPr>
      <t xml:space="preserve">[Discard 1 character]
</t>
    </r>
  </si>
  <si>
    <t>PXR/S94-T07</t>
  </si>
  <si>
    <r>
      <rPr>
        <rFont val="Arial"/>
        <b/>
        <color theme="1"/>
        <sz val="9.0"/>
      </rPr>
      <t>(TD) 2/1 Dolly (PIXAR)
CONT - ASSIST</t>
    </r>
    <r>
      <rPr>
        <rFont val="Arial"/>
        <color theme="1"/>
        <sz val="9.0"/>
      </rPr>
      <t xml:space="preserve"> Level x 500
</t>
    </r>
    <r>
      <rPr>
        <rFont val="Arial"/>
        <b/>
        <color theme="1"/>
        <sz val="9.0"/>
      </rPr>
      <t xml:space="preserve">ACT </t>
    </r>
    <r>
      <rPr>
        <rFont val="Arial"/>
        <color theme="1"/>
        <sz val="9.0"/>
      </rPr>
      <t xml:space="preserve">- [Rest this] Choose 1 of your characters, this turn, it gets +1000 power.
</t>
    </r>
  </si>
  <si>
    <t>PXR/S94-T08</t>
  </si>
  <si>
    <r>
      <rPr>
        <rFont val="Arial"/>
        <b/>
        <color theme="1"/>
        <sz val="9.0"/>
      </rPr>
      <t>(TD) 2/1 Hamm (PIXAR)
CONT</t>
    </r>
    <r>
      <rPr>
        <rFont val="Arial"/>
        <color theme="1"/>
        <sz val="9.0"/>
      </rPr>
      <t xml:space="preserve"> - During your turn, for each of your other &lt;PIXAR&gt; characters, this gets +1000 power.
</t>
    </r>
    <r>
      <rPr>
        <rFont val="Arial"/>
        <b/>
        <color theme="1"/>
        <sz val="9.0"/>
      </rPr>
      <t>AUTO</t>
    </r>
    <r>
      <rPr>
        <rFont val="Arial"/>
        <color theme="1"/>
        <sz val="9.0"/>
      </rPr>
      <t xml:space="preserve"> - When this card or this card's battle opponent is Reversed, this turn, that character cannot use ENCORE. 
</t>
    </r>
  </si>
  <si>
    <t>PXR/S94-T09</t>
  </si>
  <si>
    <r>
      <rPr>
        <rFont val="Arial"/>
        <b/>
        <color theme="1"/>
        <sz val="9.0"/>
      </rPr>
      <t>(TD) 1/0 Event
BRAINSTORM</t>
    </r>
    <r>
      <rPr>
        <rFont val="Arial"/>
        <b val="0"/>
        <color theme="1"/>
        <sz val="9.0"/>
      </rPr>
      <t xml:space="preserve"> - Flip over the top 3 cards of your deck, then send them to Waiting Room. Choose up to 1 Level X or lower &lt;PIXAR&gt; character from your Waiting Room, add it to hand. X equals the number of &lt;PIXAR&gt; characters sent to Waiting Room by this effect.</t>
    </r>
    <r>
      <rPr>
        <rFont val="Arial"/>
        <b/>
        <color theme="1"/>
        <sz val="9.0"/>
      </rPr>
      <t xml:space="preserve">
</t>
    </r>
  </si>
  <si>
    <t>PXR/S94-T10</t>
  </si>
  <si>
    <t>(TD) Choice CX</t>
  </si>
  <si>
    <t>PXR/S94-T11</t>
  </si>
  <si>
    <t>PXR/S94-T12</t>
  </si>
  <si>
    <t>(TD) +2Soul CX</t>
  </si>
  <si>
    <t>PXR/S94-T13</t>
  </si>
  <si>
    <r>
      <rPr>
        <rFont val="Arial"/>
        <b/>
        <color theme="1"/>
        <sz val="9.0"/>
      </rPr>
      <t xml:space="preserve">(TD) 0/0 Wheezy (PIXAR)
CONT - ASSIST </t>
    </r>
    <r>
      <rPr>
        <rFont val="Arial"/>
        <color theme="1"/>
        <sz val="9.0"/>
      </rPr>
      <t xml:space="preserve">+500
</t>
    </r>
    <r>
      <rPr>
        <rFont val="Arial"/>
        <b/>
        <color theme="1"/>
        <sz val="9.0"/>
      </rPr>
      <t xml:space="preserve">AUTO </t>
    </r>
    <r>
      <rPr>
        <rFont val="Arial"/>
        <color theme="1"/>
        <sz val="9.0"/>
      </rPr>
      <t>- When this is placed on stage from hand, reveal the top card of your deck. If that card is a &lt;PIXAR&gt; character, add it to hand and discard 1 card.</t>
    </r>
  </si>
  <si>
    <t>PXR/S94-T14</t>
  </si>
  <si>
    <r>
      <rPr>
        <rFont val="Arial"/>
        <b/>
        <color theme="1"/>
        <sz val="9.0"/>
      </rPr>
      <t xml:space="preserve">(TD) 0/0 Trixie (PIXAR)
AUTO - BOND </t>
    </r>
    <r>
      <rPr>
        <rFont val="Arial"/>
        <b val="0"/>
        <color theme="1"/>
        <sz val="9.0"/>
      </rPr>
      <t xml:space="preserve">(1) to </t>
    </r>
    <r>
      <rPr>
        <rFont val="Arial"/>
        <b/>
        <color theme="1"/>
        <sz val="9.0"/>
      </rPr>
      <t>{TD 1/0 Rex - T18}</t>
    </r>
    <r>
      <rPr>
        <rFont val="Arial"/>
        <b val="0"/>
        <color theme="1"/>
        <sz val="9.0"/>
      </rPr>
      <t xml:space="preserve">
</t>
    </r>
    <r>
      <rPr>
        <rFont val="Arial"/>
        <b/>
        <color theme="1"/>
        <sz val="9.0"/>
      </rPr>
      <t>ACT</t>
    </r>
    <r>
      <rPr>
        <rFont val="Arial"/>
        <b val="0"/>
        <color theme="1"/>
        <sz val="9.0"/>
      </rPr>
      <t xml:space="preserve"> - [Rest this] Choose 1 of your</t>
    </r>
    <r>
      <rPr>
        <rFont val="Arial"/>
        <b/>
        <color theme="1"/>
        <sz val="9.0"/>
      </rPr>
      <t xml:space="preserve"> {TD 1/0 Rex - T18}</t>
    </r>
    <r>
      <rPr>
        <rFont val="Arial"/>
        <b val="0"/>
        <color theme="1"/>
        <sz val="9.0"/>
      </rPr>
      <t>, this turn, it gets +500 power and the following ability, "</t>
    </r>
    <r>
      <rPr>
        <rFont val="Arial"/>
        <b/>
        <color theme="1"/>
        <sz val="9.0"/>
      </rPr>
      <t xml:space="preserve">AUTO </t>
    </r>
    <r>
      <rPr>
        <rFont val="Arial"/>
        <b val="0"/>
        <color theme="1"/>
        <sz val="9.0"/>
      </rPr>
      <t>- When this card's battle opponent is Reversed, you may put the top card of your deck into Stock."</t>
    </r>
  </si>
  <si>
    <t>PXR/S94-T15</t>
  </si>
  <si>
    <r>
      <rPr>
        <rFont val="Arial"/>
        <b/>
        <color theme="1"/>
        <sz val="9.0"/>
      </rPr>
      <t>(TD) 0/0 Peas-in-a-Pod (PIXAR)
AUTO</t>
    </r>
    <r>
      <rPr>
        <rFont val="Arial"/>
        <b val="0"/>
        <color theme="1"/>
        <sz val="9.0"/>
      </rPr>
      <t xml:space="preserve"> - When this is placed on stage from hand, mill 2, and this turn, this gets +X power. X equals the number of &lt;PIXAR&gt; characters milled times 1000.</t>
    </r>
  </si>
  <si>
    <t>PXR/S94-T16</t>
  </si>
  <si>
    <r>
      <rPr>
        <rFont val="Arial"/>
        <b/>
        <color theme="1"/>
        <sz val="9.0"/>
      </rPr>
      <t xml:space="preserve">(TD) 0/0 Buzz &amp; Zurg (PIXAR)
CONT </t>
    </r>
    <r>
      <rPr>
        <rFont val="Arial"/>
        <b val="0"/>
        <color theme="1"/>
        <sz val="9.0"/>
      </rPr>
      <t>- All of your opponent's characters get "</t>
    </r>
    <r>
      <rPr>
        <rFont val="Arial"/>
        <b/>
        <color theme="1"/>
        <sz val="9.0"/>
      </rPr>
      <t>AUTO - ENCORE</t>
    </r>
    <r>
      <rPr>
        <rFont val="Arial"/>
        <b val="0"/>
        <color theme="1"/>
        <sz val="9.0"/>
      </rPr>
      <t xml:space="preserve"> (2)"
</t>
    </r>
    <r>
      <rPr>
        <rFont val="Arial"/>
        <b/>
        <color theme="1"/>
        <sz val="9.0"/>
      </rPr>
      <t xml:space="preserve">AUTO </t>
    </r>
    <r>
      <rPr>
        <rFont val="Arial"/>
        <b val="0"/>
        <color theme="1"/>
        <sz val="9.0"/>
      </rPr>
      <t>- This ability activates up to once per turn. When this is Reversed, reveal the top card of your deck. If that card is level 2 or higher, you may Rest this.</t>
    </r>
  </si>
  <si>
    <t>PXR/S94-T17</t>
  </si>
  <si>
    <r>
      <rPr>
        <rFont val="Arial"/>
        <b/>
        <color theme="1"/>
        <sz val="9.0"/>
      </rPr>
      <t>(TD) 1/0 Green Army Men (PIXAR)
AUTO</t>
    </r>
    <r>
      <rPr>
        <rFont val="Arial"/>
        <b val="0"/>
        <color theme="1"/>
        <sz val="9.0"/>
      </rPr>
      <t xml:space="preserve"> - When this is placed on stage from hand, look at the top card of your deck, and put it on top of your deck or into your Waiting Room.
</t>
    </r>
    <r>
      <rPr>
        <rFont val="Arial"/>
        <b/>
        <color theme="1"/>
        <sz val="9.0"/>
      </rPr>
      <t xml:space="preserve">AUTO </t>
    </r>
    <r>
      <rPr>
        <rFont val="Arial"/>
        <b val="0"/>
        <color theme="1"/>
        <sz val="9.0"/>
      </rPr>
      <t>- When this attacks, choose 1 of your &lt;PIXAR&gt; characters, this turn, it gets +1500 power.</t>
    </r>
    <r>
      <rPr>
        <rFont val="Arial"/>
        <b/>
        <color theme="1"/>
        <sz val="9.0"/>
      </rPr>
      <t xml:space="preserve">
</t>
    </r>
  </si>
  <si>
    <t>PXR/S94-T18</t>
  </si>
  <si>
    <t>(TD) 1/0 Rex vanilla (PIXAR)</t>
  </si>
  <si>
    <t>PXR/S94-T19</t>
  </si>
  <si>
    <r>
      <rPr>
        <rFont val="Arial"/>
        <b/>
        <color theme="1"/>
        <sz val="9.0"/>
      </rPr>
      <t>(TD) 2/1 Alien (PIXAR)
AUTO</t>
    </r>
    <r>
      <rPr>
        <rFont val="Arial"/>
        <b val="0"/>
        <color theme="1"/>
        <sz val="9.0"/>
      </rPr>
      <t xml:space="preserve"> - (2) When you use this card's BACKUP, you may pay cost. If you do, choose 1 of your characters, return it to hand.
</t>
    </r>
    <r>
      <rPr>
        <rFont val="Arial"/>
        <b/>
        <color theme="1"/>
        <sz val="9.0"/>
      </rPr>
      <t>ACT - BACKUP</t>
    </r>
    <r>
      <rPr>
        <rFont val="Arial"/>
        <b val="0"/>
        <color theme="1"/>
        <sz val="9.0"/>
      </rPr>
      <t xml:space="preserve"> +2500</t>
    </r>
    <r>
      <rPr>
        <rFont val="Arial"/>
        <b/>
        <color theme="1"/>
        <sz val="9.0"/>
      </rPr>
      <t xml:space="preserve">
</t>
    </r>
  </si>
  <si>
    <t>PXR/S94-T20</t>
  </si>
  <si>
    <r>
      <rPr>
        <rFont val="Arial"/>
        <b/>
        <color theme="1"/>
        <sz val="9.0"/>
      </rPr>
      <t xml:space="preserve">(TD) 2/1 Lotso (PIXAR)
CONT </t>
    </r>
    <r>
      <rPr>
        <rFont val="Arial"/>
        <b val="0"/>
        <color theme="1"/>
        <sz val="9.0"/>
      </rPr>
      <t xml:space="preserve">- If all of your characters are &lt;PIXAR&gt;, this gets +3000 power.
</t>
    </r>
    <r>
      <rPr>
        <rFont val="Arial"/>
        <b/>
        <color theme="1"/>
        <sz val="9.0"/>
      </rPr>
      <t>AUTO - ENCORE</t>
    </r>
    <r>
      <rPr>
        <rFont val="Arial"/>
        <b val="0"/>
        <color theme="1"/>
        <sz val="9.0"/>
      </rPr>
      <t xml:space="preserve"> [(1) Send 1 of your characters on stage to Waiting Room]</t>
    </r>
  </si>
  <si>
    <t>PXR/S94-T21</t>
  </si>
  <si>
    <r>
      <rPr>
        <rFont val="Arial"/>
        <b/>
        <color theme="1"/>
        <sz val="9.0"/>
      </rPr>
      <t>(TD) 3/2 Bo Peep (PIXAR)
AUTO</t>
    </r>
    <r>
      <rPr>
        <rFont val="Arial"/>
        <b val="0"/>
        <color theme="1"/>
        <sz val="9.0"/>
      </rPr>
      <t xml:space="preserve"> - When this is placed on stage from hand, you may Heal 1.
</t>
    </r>
    <r>
      <rPr>
        <rFont val="Arial"/>
        <b/>
        <color theme="1"/>
        <sz val="9.0"/>
      </rPr>
      <t xml:space="preserve">AUTO </t>
    </r>
    <r>
      <rPr>
        <rFont val="Arial"/>
        <b val="0"/>
        <color theme="1"/>
        <sz val="9.0"/>
      </rPr>
      <t xml:space="preserve">- When this attacks, choose 1 of your &lt;PIXAR&gt; characters, this turn, it gets +X power. X equals the number of your &lt;PIXAR&gt; characters times 500. 
</t>
    </r>
  </si>
  <si>
    <t>RRR &amp; SR</t>
  </si>
  <si>
    <t>PXR/S94-T22</t>
  </si>
  <si>
    <r>
      <rPr>
        <rFont val="Arial"/>
        <b/>
        <color theme="1"/>
        <sz val="9.0"/>
      </rPr>
      <t xml:space="preserve">(TD) 3/2 Buzz (PIXAR)
AUTO </t>
    </r>
    <r>
      <rPr>
        <rFont val="Arial"/>
        <b val="0"/>
        <color theme="1"/>
        <sz val="9.0"/>
      </rPr>
      <t>- When this is placed on stage from hand, until the end of your opponent's next turn, this gets +4500 power, and gains the following ability: "</t>
    </r>
    <r>
      <rPr>
        <rFont val="Arial"/>
        <b/>
        <color theme="1"/>
        <sz val="9.0"/>
      </rPr>
      <t xml:space="preserve">CONT </t>
    </r>
    <r>
      <rPr>
        <rFont val="Arial"/>
        <b val="0"/>
        <color theme="1"/>
        <sz val="9.0"/>
      </rPr>
      <t xml:space="preserve">- During this card's battle, all players cannot play BACKUPs from hand."
</t>
    </r>
    <r>
      <rPr>
        <rFont val="Arial"/>
        <b/>
        <color theme="1"/>
        <sz val="9.0"/>
      </rPr>
      <t xml:space="preserve">AUTO </t>
    </r>
    <r>
      <rPr>
        <rFont val="Arial"/>
        <b val="0"/>
        <color theme="1"/>
        <sz val="9.0"/>
      </rPr>
      <t xml:space="preserve">- [Discard 2 characters] When this card's battle opponent is Reversed, you may pay cost. If you do, send that character to Clock.
</t>
    </r>
  </si>
  <si>
    <t>PXR/S94-T23</t>
  </si>
  <si>
    <r>
      <rPr>
        <rFont val="Arial"/>
        <b/>
        <color theme="1"/>
        <sz val="9.0"/>
      </rPr>
      <t>(TD) 0/0 Celia Mae
AUTO</t>
    </r>
    <r>
      <rPr>
        <rFont val="Arial"/>
        <color theme="1"/>
        <sz val="9.0"/>
      </rPr>
      <t xml:space="preserve"> - [Discard 1 card] This ability can only be activated up to once per turn. When you other </t>
    </r>
    <r>
      <rPr>
        <rFont val="Arial"/>
        <b/>
        <color theme="1"/>
        <sz val="9.0"/>
      </rPr>
      <t>{1/0 Mike Vanilla - T27}</t>
    </r>
    <r>
      <rPr>
        <rFont val="Arial"/>
        <color theme="1"/>
        <sz val="9.0"/>
      </rPr>
      <t xml:space="preserve"> is placed on stage from hand, you may pay cost. If you do, look at up to 4 cards from the top of your deck, choose up to 1 &lt;PIXAR&gt; character from among them, show it to your opponent, add it to hand, send the rest to Waiting Room.
</t>
    </r>
    <r>
      <rPr>
        <rFont val="Arial"/>
        <b/>
        <color theme="1"/>
        <sz val="9.0"/>
      </rPr>
      <t>AUTO - BOND</t>
    </r>
    <r>
      <rPr>
        <rFont val="Arial"/>
        <color theme="1"/>
        <sz val="9.0"/>
      </rPr>
      <t xml:space="preserve"> (1) to </t>
    </r>
    <r>
      <rPr>
        <rFont val="Arial"/>
        <b/>
        <color theme="1"/>
        <sz val="9.0"/>
      </rPr>
      <t>{1/0 Mike Vanilla - T27}</t>
    </r>
  </si>
  <si>
    <t>PXR/S94-T24</t>
  </si>
  <si>
    <r>
      <rPr>
        <rFont val="Arial"/>
        <b/>
        <color theme="1"/>
        <sz val="9.0"/>
      </rPr>
      <t xml:space="preserve">(TD) 0/0 Mike (PIXAR)
AUTO </t>
    </r>
    <r>
      <rPr>
        <rFont val="Arial"/>
        <color theme="1"/>
        <sz val="9.0"/>
      </rPr>
      <t xml:space="preserve">- When this is placed on stage from hand, if you have 2 or more other &lt;PIXAR&gt; characters, you may draw 1 card. If you do, discard 1 card.
</t>
    </r>
    <r>
      <rPr>
        <rFont val="Arial"/>
        <b/>
        <color theme="1"/>
        <sz val="9.0"/>
      </rPr>
      <t xml:space="preserve">AUTO </t>
    </r>
    <r>
      <rPr>
        <rFont val="Arial"/>
        <color theme="1"/>
        <sz val="9.0"/>
      </rPr>
      <t>- [Discard 1 Climax] When this is placed on stage from hand, you may pay cost. If you do, choose 1 &lt;TRAIT&gt; character from your Waiting Room, and add it to hand.</t>
    </r>
  </si>
  <si>
    <t>PXR/S94-T25</t>
  </si>
  <si>
    <r>
      <rPr>
        <rFont val="Arial"/>
        <b/>
        <color theme="1"/>
        <sz val="9.0"/>
      </rPr>
      <t xml:space="preserve">(TD) 0/0 Randall (PIXAR)
AUTO </t>
    </r>
    <r>
      <rPr>
        <rFont val="Arial"/>
        <color theme="1"/>
        <sz val="9.0"/>
      </rPr>
      <t xml:space="preserve">- When this attacks, if you have 2 or more other &lt;PIXAR&gt; characters, this turn, this gets +2000 power.
</t>
    </r>
    <r>
      <rPr>
        <rFont val="Arial"/>
        <b/>
        <color theme="1"/>
        <sz val="9.0"/>
      </rPr>
      <t xml:space="preserve">AUTO </t>
    </r>
    <r>
      <rPr>
        <rFont val="Arial"/>
        <color theme="1"/>
        <sz val="9.0"/>
      </rPr>
      <t>- (1) At the start of your opponent's Attack Phase, you may pay cost. If you do, move this to an empty slot in your Back Row.</t>
    </r>
  </si>
  <si>
    <t>PXR/S94-T26</t>
  </si>
  <si>
    <r>
      <rPr>
        <rFont val="Arial"/>
        <b/>
        <color theme="1"/>
        <sz val="9.0"/>
      </rPr>
      <t>(TD) 1/0 Randall (PIXAR)
AUTO</t>
    </r>
    <r>
      <rPr>
        <rFont val="Arial"/>
        <color theme="1"/>
        <sz val="9.0"/>
      </rPr>
      <t xml:space="preserve"> - When this card's battle opponent is Reversed, if you have a Climax in your Climax Area, you may put the top card of your deck into Stock.</t>
    </r>
  </si>
  <si>
    <t>PXR/S94-T27</t>
  </si>
  <si>
    <t>(TD) 1/0 Mike (PIXAR)</t>
  </si>
  <si>
    <t>PXR/S94-T28</t>
  </si>
  <si>
    <r>
      <rPr>
        <rFont val="Arial"/>
        <b/>
        <color theme="1"/>
        <sz val="9.0"/>
      </rPr>
      <t>(TD) 1/1 Dean Hardscrabble (PIXAR)
AUTO</t>
    </r>
    <r>
      <rPr>
        <rFont val="Arial"/>
        <color theme="1"/>
        <sz val="9.0"/>
      </rPr>
      <t xml:space="preserve"> - When you use this card's BACKUP, reveal the top card of your deck. If that card is a &lt;PIXAR&gt; character, add it to hand and discard 1 card.
</t>
    </r>
    <r>
      <rPr>
        <rFont val="Arial"/>
        <b/>
        <color theme="1"/>
        <sz val="9.0"/>
      </rPr>
      <t xml:space="preserve">ACT - BACKUP </t>
    </r>
    <r>
      <rPr>
        <rFont val="Arial"/>
        <color theme="1"/>
        <sz val="9.0"/>
      </rPr>
      <t>+2000</t>
    </r>
  </si>
  <si>
    <t>PXR/S94-T29</t>
  </si>
  <si>
    <r>
      <rPr>
        <rFont val="Arial"/>
        <b/>
        <color theme="1"/>
        <sz val="9.0"/>
      </rPr>
      <t>(TD) 2/1 Roz (PIXAR)
CONT</t>
    </r>
    <r>
      <rPr>
        <rFont val="Arial"/>
        <color theme="1"/>
        <sz val="9.0"/>
      </rPr>
      <t xml:space="preserve"> - During your opponent's turn, all of your other &lt;PIXAR&gt; characters get +1000 power.
</t>
    </r>
    <r>
      <rPr>
        <rFont val="Arial"/>
        <b/>
        <color theme="1"/>
        <sz val="9.0"/>
      </rPr>
      <t xml:space="preserve">ACT </t>
    </r>
    <r>
      <rPr>
        <rFont val="Arial"/>
        <color theme="1"/>
        <sz val="9.0"/>
      </rPr>
      <t xml:space="preserve">- [Rest this] Choose 1 of your &lt;PIXAR&gt; characters, this turn, it gets +3000 power.
</t>
    </r>
  </si>
  <si>
    <t>PXR/S94-T30</t>
  </si>
  <si>
    <r>
      <rPr>
        <rFont val="Arial"/>
        <b/>
        <color theme="1"/>
        <sz val="9.0"/>
      </rPr>
      <t>(TD) 1/1 Event</t>
    </r>
    <r>
      <rPr>
        <rFont val="Arial"/>
        <color theme="1"/>
        <sz val="9.0"/>
      </rPr>
      <t xml:space="preserve">
Choose 1 of the following 2 effects and perform it,
a) "Choose up to 5 of your opponent's characters, send them to Memory, then your opponent places those characters on stage in separate slots."
b) "Choose 1 character in your Waiting Room, add it to hand."</t>
    </r>
  </si>
  <si>
    <t>PXR/S94-T31</t>
  </si>
  <si>
    <t>(TD) +2 Soul CX</t>
  </si>
  <si>
    <t>PXR/S94-T32</t>
  </si>
  <si>
    <t>(TD) Trigger Salvage Splitsoul CX</t>
  </si>
  <si>
    <t>PXR/S94-T33</t>
  </si>
  <si>
    <r>
      <rPr>
        <rFont val="Arial"/>
        <b/>
        <color theme="1"/>
        <sz val="9.0"/>
      </rPr>
      <t>(TD) 0/0 Boo (PIXAR)
CONT</t>
    </r>
    <r>
      <rPr>
        <rFont val="Arial"/>
        <b val="0"/>
        <color theme="1"/>
        <sz val="9.0"/>
      </rPr>
      <t xml:space="preserve"> - This cannot be targeted by your opponent's effects.
</t>
    </r>
    <r>
      <rPr>
        <rFont val="Arial"/>
        <b/>
        <color theme="1"/>
        <sz val="9.0"/>
      </rPr>
      <t>ACT - BRAINSTORM</t>
    </r>
    <r>
      <rPr>
        <rFont val="Arial"/>
        <b val="0"/>
        <color theme="1"/>
        <sz val="9.0"/>
      </rPr>
      <t xml:space="preserve"> [(1) Rest this] Flip over the top 5 cards of your deck, then send them to Waiting Room. For each Climax among them, draw up to 1 card.
</t>
    </r>
  </si>
  <si>
    <t>PXR/S94-T34</t>
  </si>
  <si>
    <r>
      <rPr>
        <rFont val="Arial"/>
        <b/>
        <color theme="1"/>
        <sz val="9.0"/>
      </rPr>
      <t xml:space="preserve">(TD) 0/0 Sullivan (PIXAR)
CONT </t>
    </r>
    <r>
      <rPr>
        <rFont val="Arial"/>
        <color theme="1"/>
        <sz val="9.0"/>
      </rPr>
      <t xml:space="preserve">- During your turn, this gets +1000 power.
</t>
    </r>
    <r>
      <rPr>
        <rFont val="Arial"/>
        <b/>
        <color theme="1"/>
        <sz val="9.0"/>
      </rPr>
      <t xml:space="preserve">AUTO </t>
    </r>
    <r>
      <rPr>
        <rFont val="Arial"/>
        <color theme="1"/>
        <sz val="9.0"/>
      </rPr>
      <t xml:space="preserve">- When this is Reversed, you may reveal up to 3 cards from the top of your deck. If you revealed 1 or more, choose up to 1 &lt;PIXAR&gt; character from among them, add it to hand, send the rest to Waiting Room, and discard 1 card.
</t>
    </r>
  </si>
  <si>
    <t>PXR/S94-T35</t>
  </si>
  <si>
    <r>
      <rPr>
        <rFont val="Arial"/>
        <b/>
        <color theme="1"/>
        <sz val="9.0"/>
      </rPr>
      <t>(TD) 0/0 Python Nu Kappa (PIXAR)
AUTO</t>
    </r>
    <r>
      <rPr>
        <rFont val="Arial"/>
        <color theme="1"/>
        <sz val="9.0"/>
      </rPr>
      <t xml:space="preserve"> - When your other characters battle opponent is Reversed, if there is 1 or less Marker underneath this card, you may look at the top card of your deck. If you do, put the card Face-down underneath this card as a Marker.
</t>
    </r>
    <r>
      <rPr>
        <rFont val="Arial"/>
        <b/>
        <color theme="1"/>
        <sz val="9.0"/>
      </rPr>
      <t xml:space="preserve">ACT </t>
    </r>
    <r>
      <rPr>
        <rFont val="Arial"/>
        <color theme="1"/>
        <sz val="9.0"/>
      </rPr>
      <t>- [Send 1 Marker from underneath this card to Waiting Room] Choose 1 of your &lt;PIXAR&gt; characters, this turn, it gets +1000 power.</t>
    </r>
  </si>
  <si>
    <t>PXR/S94-T36</t>
  </si>
  <si>
    <r>
      <rPr>
        <rFont val="Arial"/>
        <b/>
        <color theme="1"/>
        <sz val="9.0"/>
      </rPr>
      <t>(TD) 0/0 Sully &amp; Mike (PIXAR)</t>
    </r>
    <r>
      <rPr>
        <rFont val="Arial"/>
        <b val="0"/>
        <color theme="1"/>
        <sz val="9.0"/>
      </rPr>
      <t xml:space="preserve">
</t>
    </r>
    <r>
      <rPr>
        <rFont val="Arial"/>
        <b/>
        <color theme="1"/>
        <sz val="9.0"/>
      </rPr>
      <t xml:space="preserve">AUTO </t>
    </r>
    <r>
      <rPr>
        <rFont val="Arial"/>
        <b val="0"/>
        <color theme="1"/>
        <sz val="9.0"/>
      </rPr>
      <t xml:space="preserve">- At the start of your opponent's Attack Phase, you may mill 1. If that card is a &lt;PIXAR&gt; character, you may move this to an empty slot in your Front Row.
</t>
    </r>
  </si>
  <si>
    <t>PXR/S94-T37</t>
  </si>
  <si>
    <r>
      <rPr>
        <rFont val="Arial"/>
        <b/>
        <color theme="1"/>
        <sz val="9.0"/>
      </rPr>
      <t>(TD) 1/0 Eta Hiss Hiss (PIXAR)
CONT</t>
    </r>
    <r>
      <rPr>
        <rFont val="Arial"/>
        <b val="0"/>
        <color theme="1"/>
        <sz val="9.0"/>
      </rPr>
      <t xml:space="preserve"> - For each of your other &lt;PIXAR&gt; characters, this gets +500 power.
</t>
    </r>
    <r>
      <rPr>
        <rFont val="Arial"/>
        <b/>
        <color theme="1"/>
        <sz val="9.0"/>
      </rPr>
      <t>AUTO - ENCORE</t>
    </r>
    <r>
      <rPr>
        <rFont val="Arial"/>
        <b val="0"/>
        <color theme="1"/>
        <sz val="9.0"/>
      </rPr>
      <t xml:space="preserve"> [Discard 1 character]</t>
    </r>
  </si>
  <si>
    <t>PXR/S94-T38</t>
  </si>
  <si>
    <r>
      <rPr>
        <rFont val="Arial"/>
        <b/>
        <color theme="1"/>
        <sz val="9.0"/>
      </rPr>
      <t xml:space="preserve">(TD) 1/1 Slugma Slugma Kappa (PIXAR)
CONT </t>
    </r>
    <r>
      <rPr>
        <rFont val="Arial"/>
        <b val="0"/>
        <color theme="1"/>
        <sz val="9.0"/>
      </rPr>
      <t>- If you have 2 or more other &lt;PIXAR&gt; characters, this gets +2000 power.</t>
    </r>
  </si>
  <si>
    <t>PXR/S94-T39</t>
  </si>
  <si>
    <r>
      <rPr>
        <rFont val="Arial"/>
        <b/>
        <color theme="1"/>
        <sz val="9.0"/>
      </rPr>
      <t>(TD) 2/1 Roar Omega Roar (PIXAR)
CONT</t>
    </r>
    <r>
      <rPr>
        <rFont val="Arial"/>
        <b val="0"/>
        <color theme="1"/>
        <sz val="9.0"/>
      </rPr>
      <t xml:space="preserve"> - For each of your other Back Row &lt;PIXAR&gt; characters, this gets +2500 power.</t>
    </r>
  </si>
  <si>
    <t>PXR/S94-T40</t>
  </si>
  <si>
    <r>
      <rPr>
        <rFont val="Arial"/>
        <b/>
        <color theme="1"/>
        <sz val="9.0"/>
      </rPr>
      <t xml:space="preserve">(TD) 2/2 Jaws Theta Chi (PIXAR)
AUTO </t>
    </r>
    <r>
      <rPr>
        <rFont val="Arial"/>
        <b val="0"/>
        <color theme="1"/>
        <sz val="9.0"/>
      </rPr>
      <t xml:space="preserve">- When this attacks, this turn, this gets +X power. X equals the number of your other &lt;PIXAR&gt; characters times 1000.
</t>
    </r>
    <r>
      <rPr>
        <rFont val="Arial"/>
        <b/>
        <color theme="1"/>
        <sz val="9.0"/>
      </rPr>
      <t>AUTO - ENCORE</t>
    </r>
    <r>
      <rPr>
        <rFont val="Arial"/>
        <b val="0"/>
        <color theme="1"/>
        <sz val="9.0"/>
      </rPr>
      <t xml:space="preserve"> [Discard 1 &lt;PIXAR&gt; character]</t>
    </r>
  </si>
  <si>
    <t>PXR/S94-T41</t>
  </si>
  <si>
    <r>
      <rPr>
        <rFont val="Arial"/>
        <b/>
        <color theme="1"/>
        <sz val="9.0"/>
      </rPr>
      <t xml:space="preserve">(TD) 3/2 Sully (PIXAR)
CONT </t>
    </r>
    <r>
      <rPr>
        <rFont val="Arial"/>
        <b val="0"/>
        <color theme="1"/>
        <sz val="9.0"/>
      </rPr>
      <t xml:space="preserve">- For each of your other &lt;PIXAR&gt; characters, this gets +500 power.
</t>
    </r>
    <r>
      <rPr>
        <rFont val="Arial"/>
        <b/>
        <color theme="1"/>
        <sz val="9.0"/>
      </rPr>
      <t xml:space="preserve">AUTO </t>
    </r>
    <r>
      <rPr>
        <rFont val="Arial"/>
        <b val="0"/>
        <color theme="1"/>
        <sz val="9.0"/>
      </rPr>
      <t>- When this is placed on stage from hand, you may Heal 1.</t>
    </r>
  </si>
  <si>
    <t>PXR/S94-T42</t>
  </si>
  <si>
    <r>
      <rPr>
        <rFont val="Arial"/>
        <b/>
        <color theme="1"/>
        <sz val="9.0"/>
      </rPr>
      <t>(TD) 3/2 Sully &amp; Mike &amp; Boo (PIXAR)
AUTO</t>
    </r>
    <r>
      <rPr>
        <rFont val="Arial"/>
        <b val="0"/>
        <color theme="1"/>
        <sz val="9.0"/>
      </rPr>
      <t xml:space="preserve"> - When this is placed on stage from hand, look at up to 3 cards from the top of your deck, choose up to 1 card among them, add it to hand, and send the rest to Waiting Room.
</t>
    </r>
    <r>
      <rPr>
        <rFont val="Arial"/>
        <b/>
        <color theme="1"/>
        <sz val="9.0"/>
      </rPr>
      <t xml:space="preserve">AUTO - </t>
    </r>
    <r>
      <rPr>
        <rFont val="Arial"/>
        <b/>
        <color rgb="FFE06666"/>
        <sz val="9.0"/>
      </rPr>
      <t>{CX Combo}</t>
    </r>
    <r>
      <rPr>
        <rFont val="Arial"/>
        <b val="0"/>
        <color theme="1"/>
        <sz val="9.0"/>
      </rPr>
      <t xml:space="preserve"> [(2) Discard 2 cards] When this attacks, if you have the </t>
    </r>
    <r>
      <rPr>
        <rFont val="Arial"/>
        <b/>
        <color theme="1"/>
        <sz val="9.0"/>
      </rPr>
      <t>Pants CX (T43)</t>
    </r>
    <r>
      <rPr>
        <rFont val="Arial"/>
        <b val="0"/>
        <color theme="1"/>
        <sz val="9.0"/>
      </rPr>
      <t xml:space="preserve"> in your Climax Area, you may pay cost. If you do, deal 1 damage to your opponent twice, this turn, this gets +6000 power.</t>
    </r>
  </si>
  <si>
    <t>PXR/S94-T43</t>
  </si>
  <si>
    <t>(TD) Pants CX</t>
  </si>
  <si>
    <t>PXR/S94-T44</t>
  </si>
  <si>
    <r>
      <rPr>
        <rFont val="Arial"/>
        <b/>
        <color theme="1"/>
        <sz val="9.0"/>
      </rPr>
      <t>(TD) 0/0 Mater (PIXAR)
AUTO</t>
    </r>
    <r>
      <rPr>
        <rFont val="Arial"/>
        <color theme="1"/>
        <sz val="9.0"/>
      </rPr>
      <t xml:space="preserve"> - When this is placed on stage from hand, this turn, this gets +1500 power.
</t>
    </r>
    <r>
      <rPr>
        <rFont val="Arial"/>
        <b/>
        <color theme="1"/>
        <sz val="9.0"/>
      </rPr>
      <t xml:space="preserve">AUTO </t>
    </r>
    <r>
      <rPr>
        <rFont val="Arial"/>
        <color theme="1"/>
        <sz val="9.0"/>
      </rPr>
      <t>- [Discard 1 card] When this is placed on stage from hand, you may pay cost. If you do, reveal the top card of your deck, then choose 1 Level X or lower character from your Waiting Room, and add it to hand. X equals the Level of the revealed card.</t>
    </r>
  </si>
  <si>
    <t>PXR/S94-T45</t>
  </si>
  <si>
    <r>
      <rPr>
        <rFont val="Arial"/>
        <b/>
        <color theme="1"/>
        <sz val="9.0"/>
      </rPr>
      <t>(TD) 0/0 Lightning McQueen (PIXAR)
CONT</t>
    </r>
    <r>
      <rPr>
        <rFont val="Arial"/>
        <color theme="1"/>
        <sz val="9.0"/>
      </rPr>
      <t xml:space="preserve"> - If you have 2 or less Stock, this gets +1500 power.
</t>
    </r>
    <r>
      <rPr>
        <rFont val="Arial"/>
        <b/>
        <color theme="1"/>
        <sz val="9.0"/>
      </rPr>
      <t xml:space="preserve">AUTO </t>
    </r>
    <r>
      <rPr>
        <rFont val="Arial"/>
        <color theme="1"/>
        <sz val="9.0"/>
      </rPr>
      <t xml:space="preserve">- [(1) Discard 1 card] When this is placed on stage from hand, you may pay cost. If you do, search your deck for up to 1 &lt;PIXAR&gt; character, show it to your opponent, add it to hand, and shuffle your deck afterwards.
</t>
    </r>
  </si>
  <si>
    <t>PXR/S94-T46</t>
  </si>
  <si>
    <r>
      <rPr>
        <rFont val="Arial"/>
        <b/>
        <color theme="1"/>
        <sz val="9.0"/>
      </rPr>
      <t>(TD) 0/0 Mater (PIXAR)
CONT</t>
    </r>
    <r>
      <rPr>
        <rFont val="Arial"/>
        <color theme="1"/>
        <sz val="9.0"/>
      </rPr>
      <t xml:space="preserve"> - You cannot play Events or BACKUPs from hand.</t>
    </r>
  </si>
  <si>
    <t>PXR/S94-T47</t>
  </si>
  <si>
    <r>
      <rPr>
        <rFont val="Arial"/>
        <b/>
        <color theme="1"/>
        <sz val="9.0"/>
      </rPr>
      <t xml:space="preserve">(TD) 1/0 Sarge (PIXAR)
AUTO </t>
    </r>
    <r>
      <rPr>
        <rFont val="Arial"/>
        <color theme="1"/>
        <sz val="9.0"/>
      </rPr>
      <t xml:space="preserve">- When your other &lt;PIXAR&gt; character attacks, this turn, this gets +2000 power. 
</t>
    </r>
  </si>
  <si>
    <t>PXR/S94-T48</t>
  </si>
  <si>
    <r>
      <rPr>
        <rFont val="Arial"/>
        <b/>
        <color theme="1"/>
        <sz val="9.0"/>
      </rPr>
      <t>(TD) 1/0 Red (PIXAR)
AUTO</t>
    </r>
    <r>
      <rPr>
        <rFont val="Arial"/>
        <b val="0"/>
        <color theme="1"/>
        <sz val="9.0"/>
      </rPr>
      <t xml:space="preserve"> - When this is placed on stage from hand, choose 1 of your other &lt;PIXAR&gt; characters, this turn, it gets +2000 power.
</t>
    </r>
    <r>
      <rPr>
        <rFont val="Arial"/>
        <b/>
        <color theme="1"/>
        <sz val="9.0"/>
      </rPr>
      <t xml:space="preserve">AUTO </t>
    </r>
    <r>
      <rPr>
        <rFont val="Arial"/>
        <b val="0"/>
        <color theme="1"/>
        <sz val="9.0"/>
      </rPr>
      <t>- (2) When this is sent from stage to Waiting Room, you may pay cost. If you do, choose 1 &lt;PIXAR&gt; character from your Waiting Room, add it to hand.</t>
    </r>
  </si>
  <si>
    <t>PXR/S94-T49</t>
  </si>
  <si>
    <t>(TD) 1/1 Ramone vanilla</t>
  </si>
  <si>
    <t>PXR/S94-T50</t>
  </si>
  <si>
    <r>
      <rPr>
        <rFont val="Arial"/>
        <b/>
        <color theme="1"/>
        <sz val="9.0"/>
      </rPr>
      <t>(TD) 1/1 Luigi (PIXAR)
AUTO - ENCORE</t>
    </r>
    <r>
      <rPr>
        <rFont val="Arial"/>
        <color theme="1"/>
        <sz val="9.0"/>
      </rPr>
      <t xml:space="preserve"> [Discard 1 character]
</t>
    </r>
    <r>
      <rPr>
        <rFont val="Arial"/>
        <b/>
        <color theme="1"/>
        <sz val="9.0"/>
      </rPr>
      <t xml:space="preserve">ACT </t>
    </r>
    <r>
      <rPr>
        <rFont val="Arial"/>
        <color theme="1"/>
        <sz val="9.0"/>
      </rPr>
      <t>- [Rest 2 of your characters] This turn, this gains the following ability, "</t>
    </r>
    <r>
      <rPr>
        <rFont val="Arial"/>
        <b/>
        <color theme="1"/>
        <sz val="9.0"/>
      </rPr>
      <t xml:space="preserve">AUTO </t>
    </r>
    <r>
      <rPr>
        <rFont val="Arial"/>
        <color theme="1"/>
        <sz val="9.0"/>
      </rPr>
      <t xml:space="preserve">- When this card's battle opponent is Reversed, you may put the top card of your deck into Stock."
</t>
    </r>
  </si>
  <si>
    <t>PXR/S94-T51</t>
  </si>
  <si>
    <r>
      <rPr>
        <rFont val="Arial"/>
        <b/>
        <color theme="1"/>
        <sz val="9.0"/>
      </rPr>
      <t>(TD) 2/1 Mack (PIXAR)
CONT - ASSIST</t>
    </r>
    <r>
      <rPr>
        <rFont val="Arial"/>
        <color theme="1"/>
        <sz val="9.0"/>
      </rPr>
      <t xml:space="preserve"> Level x 500
</t>
    </r>
    <r>
      <rPr>
        <rFont val="Arial"/>
        <b/>
        <color theme="1"/>
        <sz val="9.0"/>
      </rPr>
      <t xml:space="preserve">AUTO </t>
    </r>
    <r>
      <rPr>
        <rFont val="Arial"/>
        <color theme="1"/>
        <sz val="9.0"/>
      </rPr>
      <t>- (2) When this is placed on stage from hand, you may pay cost. If you do, choose 1 &lt;PIXAR&gt; character from your Waiting Room, add it to hand.</t>
    </r>
  </si>
  <si>
    <t>PXR/S94-T52</t>
  </si>
  <si>
    <r>
      <rPr>
        <rFont val="Arial"/>
        <b/>
        <color theme="1"/>
        <sz val="9.0"/>
      </rPr>
      <t>(TD) 3/2 Cruz Ramirez (PIXAR)
AUTO</t>
    </r>
    <r>
      <rPr>
        <rFont val="Arial"/>
        <b val="0"/>
        <color theme="1"/>
        <sz val="9.0"/>
      </rPr>
      <t xml:space="preserve"> - When this is placed on stage from hand, you may Heal 1.
</t>
    </r>
    <r>
      <rPr>
        <rFont val="Arial"/>
        <b/>
        <color theme="1"/>
        <sz val="9.0"/>
      </rPr>
      <t xml:space="preserve">AUTO - </t>
    </r>
    <r>
      <rPr>
        <rFont val="Arial"/>
        <b/>
        <color rgb="FFE06666"/>
        <sz val="9.0"/>
      </rPr>
      <t>{CX Combo}</t>
    </r>
    <r>
      <rPr>
        <rFont val="Arial"/>
        <b val="0"/>
        <color rgb="FFE06666"/>
        <sz val="9.0"/>
      </rPr>
      <t xml:space="preserve"> </t>
    </r>
    <r>
      <rPr>
        <rFont val="Arial"/>
        <b val="0"/>
        <color theme="1"/>
        <sz val="9.0"/>
      </rPr>
      <t xml:space="preserve">When this attacks, if you have the </t>
    </r>
    <r>
      <rPr>
        <rFont val="Arial"/>
        <b/>
        <color theme="1"/>
        <sz val="9.0"/>
      </rPr>
      <t>Door CX (T53)</t>
    </r>
    <r>
      <rPr>
        <rFont val="Arial"/>
        <b val="0"/>
        <color theme="1"/>
        <sz val="9.0"/>
      </rPr>
      <t xml:space="preserve"> in your Climax Area, and you have 2 or more other &lt;PIXAR&gt; characters, deal 1 damage to your opponent, and this turn, this gets +1 Soul.</t>
    </r>
    <r>
      <rPr>
        <rFont val="Arial"/>
        <b/>
        <color theme="1"/>
        <sz val="9.0"/>
      </rPr>
      <t xml:space="preserve">
</t>
    </r>
  </si>
  <si>
    <t>PXR/S94-T53</t>
  </si>
  <si>
    <t>(TD) Door CX</t>
  </si>
  <si>
    <t>PXR/S94-T54</t>
  </si>
  <si>
    <r>
      <rPr>
        <rFont val="Arial"/>
        <b/>
        <color theme="1"/>
        <sz val="9.0"/>
      </rPr>
      <t>(TD) 0/0 Sally Carrera (PIXAR)
CONT</t>
    </r>
    <r>
      <rPr>
        <rFont val="Arial"/>
        <b val="0"/>
        <color theme="1"/>
        <sz val="9.0"/>
      </rPr>
      <t xml:space="preserve"> - During your opponent's turn, all of your other &lt;PIXAR&gt; characters get +500 power.
</t>
    </r>
    <r>
      <rPr>
        <rFont val="Arial"/>
        <b/>
        <color theme="1"/>
        <sz val="9.0"/>
      </rPr>
      <t>ACT - BRAINSTORM</t>
    </r>
    <r>
      <rPr>
        <rFont val="Arial"/>
        <b val="0"/>
        <color theme="1"/>
        <sz val="9.0"/>
      </rPr>
      <t xml:space="preserve"> [(1) Rest this] Flip over the top 5 cards of your deck, then send them to Waiting Room. For each Climax among them, draw up to 1 card.</t>
    </r>
  </si>
  <si>
    <t>PXR/S94-T55</t>
  </si>
  <si>
    <r>
      <rPr>
        <rFont val="Arial"/>
        <b/>
        <color theme="1"/>
        <sz val="9.0"/>
      </rPr>
      <t>(TD) 0/0 Fillmore (PIXAR)
CONT</t>
    </r>
    <r>
      <rPr>
        <rFont val="Arial"/>
        <color theme="1"/>
        <sz val="9.0"/>
      </rPr>
      <t xml:space="preserve"> - All of your other &lt;PIXAR&gt; characters get +500 power.
</t>
    </r>
    <r>
      <rPr>
        <rFont val="Arial"/>
        <b/>
        <color theme="1"/>
        <sz val="9.0"/>
      </rPr>
      <t xml:space="preserve">AUTO </t>
    </r>
    <r>
      <rPr>
        <rFont val="Arial"/>
        <color theme="1"/>
        <sz val="9.0"/>
      </rPr>
      <t>- When a Climax is placed in your Climax Area, choose 1 of your characters, this turn, it gets +1000 power.</t>
    </r>
  </si>
  <si>
    <t>PXR/S94-T56</t>
  </si>
  <si>
    <r>
      <rPr>
        <rFont val="Arial"/>
        <b/>
        <color theme="1"/>
        <sz val="9.0"/>
      </rPr>
      <t>(TD) 0/0 Flo (PIXAR)
CONT</t>
    </r>
    <r>
      <rPr>
        <rFont val="Arial"/>
        <color theme="1"/>
        <sz val="9.0"/>
      </rPr>
      <t xml:space="preserve"> - All of your other </t>
    </r>
    <r>
      <rPr>
        <rFont val="Arial"/>
        <b/>
        <color theme="1"/>
        <sz val="9.0"/>
      </rPr>
      <t>{1/0 Ramone Vanilla - T49}</t>
    </r>
    <r>
      <rPr>
        <rFont val="Arial"/>
        <color theme="1"/>
        <sz val="9.0"/>
      </rPr>
      <t xml:space="preserve"> gains the following ability, "</t>
    </r>
    <r>
      <rPr>
        <rFont val="Arial"/>
        <b/>
        <color theme="1"/>
        <sz val="9.0"/>
      </rPr>
      <t xml:space="preserve">AUTO </t>
    </r>
    <r>
      <rPr>
        <rFont val="Arial"/>
        <color theme="1"/>
        <sz val="9.0"/>
      </rPr>
      <t xml:space="preserve">- When this attacks, look at the top card of your deck, and put it on top of your deck or into your Waiting Room, then this turn, this gets +1000 power."
</t>
    </r>
    <r>
      <rPr>
        <rFont val="Arial"/>
        <b/>
        <color theme="1"/>
        <sz val="9.0"/>
      </rPr>
      <t>AUTO - BOND</t>
    </r>
    <r>
      <rPr>
        <rFont val="Arial"/>
        <color theme="1"/>
        <sz val="9.0"/>
      </rPr>
      <t xml:space="preserve"> [Discard 1 card] to</t>
    </r>
    <r>
      <rPr>
        <rFont val="Arial"/>
        <b/>
        <color theme="1"/>
        <sz val="9.0"/>
      </rPr>
      <t xml:space="preserve"> {1/0 Ramone Vanilla - T49}</t>
    </r>
  </si>
  <si>
    <t>PXR/S94-T57</t>
  </si>
  <si>
    <r>
      <rPr>
        <rFont val="Arial"/>
        <b/>
        <color theme="1"/>
        <sz val="9.0"/>
      </rPr>
      <t>(TD) 0/0 Lizzie (PIXAR)
AUTO</t>
    </r>
    <r>
      <rPr>
        <rFont val="Arial"/>
        <b val="0"/>
        <color theme="1"/>
        <sz val="9.0"/>
      </rPr>
      <t xml:space="preserve"> - When your other &lt;PIXAR&gt; character attacks, this turn, this gets +2000 power.</t>
    </r>
  </si>
  <si>
    <t>PXR/S94-T58</t>
  </si>
  <si>
    <r>
      <rPr>
        <rFont val="Arial"/>
        <b/>
        <color theme="1"/>
        <sz val="9.0"/>
      </rPr>
      <t xml:space="preserve">(TD) 2/1 Holley Shiftwell (PIXAR)
AUTO </t>
    </r>
    <r>
      <rPr>
        <rFont val="Arial"/>
        <b val="0"/>
        <color theme="1"/>
        <sz val="9.0"/>
      </rPr>
      <t xml:space="preserve">- When you use this card's BACKUP, if you have 2 or more &lt;PIXAR&gt; characters, look at your opponent's hand.
</t>
    </r>
    <r>
      <rPr>
        <rFont val="Arial"/>
        <b/>
        <color theme="1"/>
        <sz val="9.0"/>
      </rPr>
      <t>ACT - BACKUP</t>
    </r>
    <r>
      <rPr>
        <rFont val="Arial"/>
        <b val="0"/>
        <color theme="1"/>
        <sz val="9.0"/>
      </rPr>
      <t xml:space="preserve"> +3000</t>
    </r>
    <r>
      <rPr>
        <rFont val="Arial"/>
        <b/>
        <color theme="1"/>
        <sz val="9.0"/>
      </rPr>
      <t xml:space="preserve">
</t>
    </r>
  </si>
  <si>
    <t>PXR/S94-T59</t>
  </si>
  <si>
    <r>
      <rPr>
        <rFont val="Arial"/>
        <b/>
        <color theme="1"/>
        <sz val="9.0"/>
      </rPr>
      <t xml:space="preserve">(TD) 2/1 Sheriff (PIXAR)
AUTO </t>
    </r>
    <r>
      <rPr>
        <rFont val="Arial"/>
        <b val="0"/>
        <color theme="1"/>
        <sz val="9.0"/>
      </rPr>
      <t xml:space="preserve">- When this is placed on stage from hand, this turn, this gets +X power. X equals the number of your &lt;PIXAR&gt; characters times 1000.
</t>
    </r>
    <r>
      <rPr>
        <rFont val="Arial"/>
        <b/>
        <color theme="1"/>
        <sz val="9.0"/>
      </rPr>
      <t xml:space="preserve">AUTO </t>
    </r>
    <r>
      <rPr>
        <rFont val="Arial"/>
        <b val="0"/>
        <color theme="1"/>
        <sz val="9.0"/>
      </rPr>
      <t>- (1) When this card's Level 2 or higher battle opponent is Reversed, you may pay cost. If you do, choose 1 character in your Waiting Room, add it to hand.</t>
    </r>
  </si>
  <si>
    <t>PXR/S94-T60</t>
  </si>
  <si>
    <r>
      <rPr>
        <rFont val="Arial"/>
        <b/>
        <color theme="1"/>
        <sz val="9.0"/>
      </rPr>
      <t>(TD) 2/2 Jackson Storm (PIXAR)
CONT</t>
    </r>
    <r>
      <rPr>
        <rFont val="Arial"/>
        <b val="0"/>
        <color theme="1"/>
        <sz val="9.0"/>
      </rPr>
      <t xml:space="preserve"> - For each of your other &lt;PIXAR&gt; characters, this gets +500 power.
</t>
    </r>
    <r>
      <rPr>
        <rFont val="Arial"/>
        <b/>
        <color theme="1"/>
        <sz val="9.0"/>
      </rPr>
      <t>AUTO - ACCELERATE</t>
    </r>
    <r>
      <rPr>
        <rFont val="Arial"/>
        <b val="0"/>
        <color theme="1"/>
        <sz val="9.0"/>
      </rPr>
      <t xml:space="preserve"> [Put the top card of your deck into Clock] At the start of your Climax Phase, you may pay cost. If you do, this turn, this gets +3000 power and the following ability, "</t>
    </r>
    <r>
      <rPr>
        <rFont val="Arial"/>
        <b/>
        <color theme="1"/>
        <sz val="9.0"/>
      </rPr>
      <t xml:space="preserve">AUTO </t>
    </r>
    <r>
      <rPr>
        <rFont val="Arial"/>
        <b val="0"/>
        <color theme="1"/>
        <sz val="9.0"/>
      </rPr>
      <t>- When this card's battle opponent is Reversed, you may send that character to the bottom of your opponent's deck."</t>
    </r>
  </si>
  <si>
    <t>PXR/S94-T61</t>
  </si>
  <si>
    <r>
      <rPr>
        <rFont val="Arial"/>
        <b/>
        <color theme="1"/>
        <sz val="9.0"/>
      </rPr>
      <t>(TD) 3/2 Doc Hudson (PIXAR)
AUTO</t>
    </r>
    <r>
      <rPr>
        <rFont val="Arial"/>
        <b val="0"/>
        <color theme="1"/>
        <sz val="9.0"/>
      </rPr>
      <t xml:space="preserve"> - When this is placed on stage from hand, if you have 4 or more other &lt;PIXAR&gt; characters, choose 1 &lt;PIXAR&gt; character in your Waiting Room, you may send it to Stock.
</t>
    </r>
    <r>
      <rPr>
        <rFont val="Arial"/>
        <b/>
        <color theme="1"/>
        <sz val="9.0"/>
      </rPr>
      <t xml:space="preserve">AUTO </t>
    </r>
    <r>
      <rPr>
        <rFont val="Arial"/>
        <b val="0"/>
        <color theme="1"/>
        <sz val="9.0"/>
      </rPr>
      <t>- (1) When this is placed on stage from hand, you may pay cost. If you do, choose 1 Climax from your Waiting Room, and add it to hand.</t>
    </r>
  </si>
  <si>
    <t>PXR/S94-T62</t>
  </si>
  <si>
    <r>
      <rPr>
        <rFont val="Arial"/>
        <b/>
        <color theme="1"/>
        <sz val="9.0"/>
      </rPr>
      <t>(TD) 2/1 Event
COUNTER -</t>
    </r>
    <r>
      <rPr>
        <rFont val="Arial"/>
        <b val="0"/>
        <color theme="1"/>
        <sz val="9.0"/>
      </rPr>
      <t xml:space="preserve"> Choose 1 of your battling &lt;PIXAR&gt; characters, send it to Memory, At the start of your next Draw Phase, place that character from Memory on stage in any slot, that turn, it gets +1000 power and +1 Soul.</t>
    </r>
  </si>
  <si>
    <t>PXR/S94-T63</t>
  </si>
  <si>
    <t>PXR/S94-T64</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</si>
</sst>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8.0"/>
      <color theme="1"/>
      <name val="Arial"/>
      <scheme val="minor"/>
    </font>
    <font>
      <sz val="9.0"/>
      <color theme="1"/>
      <name val="Arial"/>
      <scheme val="minor"/>
    </font>
    <font>
      <i/>
      <sz val="9.0"/>
      <color theme="1"/>
      <name val="Arial"/>
      <scheme val="minor"/>
    </font>
    <font>
      <b/>
      <sz val="9.0"/>
      <color theme="1"/>
      <name val="Arial"/>
      <scheme val="minor"/>
    </font>
    <font>
      <u/>
      <sz val="9.0"/>
      <color theme="1"/>
      <name val="Arial"/>
      <scheme val="minor"/>
    </font>
    <font>
      <color theme="1"/>
      <name val="Arial"/>
      <scheme val="minor"/>
    </font>
    <font>
      <sz val="9.0"/>
      <color rgb="FF000000"/>
      <name val="Inconsolata"/>
    </font>
    <font>
      <b/>
      <i/>
      <sz val="9.0"/>
      <color theme="1"/>
      <name val="Arial"/>
      <scheme val="minor"/>
    </font>
    <font>
      <sz val="9.0"/>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center" vertical="center"/>
    </xf>
    <xf borderId="0" fillId="0" fontId="2" numFmtId="0" xfId="0" applyAlignment="1" applyFont="1">
      <alignment shrinkToFit="0" vertical="top" wrapText="1"/>
    </xf>
    <xf borderId="0" fillId="0" fontId="2" numFmtId="0" xfId="0" applyAlignment="1" applyFont="1">
      <alignment horizontal="center" shrinkToFit="0" vertical="center" wrapText="1"/>
    </xf>
    <xf borderId="0" fillId="0" fontId="3" numFmtId="0" xfId="0" applyAlignment="1" applyFont="1">
      <alignment horizontal="left"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top" wrapText="1"/>
    </xf>
    <xf borderId="0" fillId="0" fontId="5" numFmtId="0" xfId="0" applyAlignment="1" applyFont="1">
      <alignment horizontal="center" vertical="center"/>
    </xf>
    <xf borderId="0" fillId="0" fontId="3" numFmtId="0" xfId="0" applyAlignment="1" applyFont="1">
      <alignment horizontal="center" shrinkToFit="0" vertical="center" wrapText="1"/>
    </xf>
    <xf borderId="0" fillId="0" fontId="6" numFmtId="0" xfId="0" applyAlignment="1" applyFont="1">
      <alignment horizontal="center" vertical="center"/>
    </xf>
    <xf borderId="0" fillId="2" fontId="7" numFmtId="0" xfId="0" applyAlignment="1" applyFill="1" applyFont="1">
      <alignment horizontal="center" vertical="center"/>
    </xf>
    <xf borderId="0" fillId="0" fontId="8" numFmtId="0" xfId="0" applyAlignment="1" applyFont="1">
      <alignment horizontal="left" shrinkToFit="0" vertical="center" wrapText="1"/>
    </xf>
    <xf borderId="0" fillId="0" fontId="9"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9.75"/>
    <col customWidth="1" min="2" max="2" width="16.5"/>
    <col customWidth="1" min="3" max="3" width="50.88"/>
    <col customWidth="1" min="4" max="5" width="16.5"/>
    <col customWidth="1" min="6" max="6" width="9.13"/>
  </cols>
  <sheetData>
    <row r="1" ht="137.25" customHeight="1">
      <c r="A1" s="1" t="s">
        <v>0</v>
      </c>
      <c r="B1" s="2" t="str">
        <f>image("https://ws-tcg.com/wordpress/wp-content/uploads/today_card/20221005_wk01.png")</f>
        <v/>
      </c>
      <c r="C1" s="3" t="s">
        <v>1</v>
      </c>
      <c r="D1" s="4" t="str">
        <f>image("https://ws-tcg.com/wordpress/wp-content/uploads/today_card/20221005_wk21.png")</f>
        <v/>
      </c>
      <c r="E1" s="5" t="s">
        <v>2</v>
      </c>
      <c r="F1" s="5"/>
    </row>
    <row r="2" ht="137.25" customHeight="1">
      <c r="A2" s="1" t="s">
        <v>3</v>
      </c>
      <c r="B2" s="2" t="str">
        <f>image("https://ws-tcg.com/wordpress/wp-content/images/cardlist/p/pxr_s94/pxr_s94_002.png")</f>
        <v/>
      </c>
      <c r="C2" s="3" t="s">
        <v>4</v>
      </c>
      <c r="D2" s="4" t="str">
        <f>image("https://i.imgur.com/jRCtbBK.png")</f>
        <v/>
      </c>
      <c r="E2" s="5" t="s">
        <v>2</v>
      </c>
      <c r="F2" s="5"/>
    </row>
    <row r="3" ht="137.25" customHeight="1">
      <c r="A3" s="1" t="s">
        <v>5</v>
      </c>
      <c r="B3" s="2" t="str">
        <f>image("https://ws-tcg.com/wordpress/wp-content/images/cardlist/p/pxr_s94/pxr_s94_003.png")</f>
        <v/>
      </c>
      <c r="C3" s="3" t="s">
        <v>6</v>
      </c>
      <c r="D3" s="6" t="str">
        <f>image("https://i.imgur.com/UqTL9pr.png")</f>
        <v/>
      </c>
      <c r="E3" s="5" t="s">
        <v>2</v>
      </c>
      <c r="F3" s="5"/>
    </row>
    <row r="4" ht="137.25" customHeight="1">
      <c r="A4" s="1" t="s">
        <v>7</v>
      </c>
      <c r="B4" s="2" t="str">
        <f>image("https://ws-tcg.com/wordpress/wp-content/uploads/today_card/20220927_ic04.png")</f>
        <v/>
      </c>
      <c r="C4" s="3" t="s">
        <v>8</v>
      </c>
      <c r="D4" s="4" t="str">
        <f>image("https://ws-tcg.com/wordpress/wp-content/uploads/today_card/20220927_ic24.png")</f>
        <v/>
      </c>
      <c r="E4" s="5" t="s">
        <v>9</v>
      </c>
      <c r="F4" s="5"/>
    </row>
    <row r="5" ht="137.25" customHeight="1">
      <c r="A5" s="1" t="s">
        <v>10</v>
      </c>
      <c r="B5" s="2" t="str">
        <f>image("https://ws-tcg.com/wordpress/wp-content/uploads/today_card/20221013_us05.png")</f>
        <v/>
      </c>
      <c r="C5" s="3" t="s">
        <v>11</v>
      </c>
      <c r="D5" s="4" t="str">
        <f>image("https://ws-tcg.com/wordpress/wp-content/uploads/today_card/20221013_us24.png")</f>
        <v/>
      </c>
      <c r="E5" s="5" t="s">
        <v>9</v>
      </c>
      <c r="F5" s="5"/>
    </row>
    <row r="6" ht="137.25" customHeight="1">
      <c r="A6" s="1" t="s">
        <v>12</v>
      </c>
      <c r="B6" s="2" t="str">
        <f>image("https://ws-tcg.com/wordpress/wp-content/uploads/today_card/20220927_ic01.png")</f>
        <v/>
      </c>
      <c r="C6" s="3" t="s">
        <v>13</v>
      </c>
      <c r="D6" s="4" t="str">
        <f>image("https://ws-tcg.com/wordpress/wp-content/uploads/today_card/20220927_ic21.png")</f>
        <v/>
      </c>
      <c r="E6" s="5" t="s">
        <v>9</v>
      </c>
      <c r="F6" s="5"/>
    </row>
    <row r="7" ht="137.25" customHeight="1">
      <c r="A7" s="1" t="s">
        <v>14</v>
      </c>
      <c r="B7" s="2" t="str">
        <f>image("https://ws-tcg.com/wordpress/wp-content/uploads/today_card/20220927_ic06.png")</f>
        <v/>
      </c>
      <c r="C7" s="3" t="s">
        <v>15</v>
      </c>
      <c r="D7" s="4" t="str">
        <f>image("https://ws-tcg.com/wordpress/wp-content/uploads/today_card/20220927_ic26.png")</f>
        <v/>
      </c>
      <c r="E7" s="5" t="s">
        <v>9</v>
      </c>
      <c r="F7" s="5"/>
    </row>
    <row r="8" ht="137.25" customHeight="1">
      <c r="A8" s="1" t="s">
        <v>16</v>
      </c>
      <c r="B8" s="2" t="str">
        <f>image("https://ws-tcg.com/wordpress/wp-content/uploads/today_card/20220927_ic05.png")</f>
        <v/>
      </c>
      <c r="C8" s="7" t="s">
        <v>17</v>
      </c>
      <c r="D8" s="2" t="str">
        <f>image("https://ws-tcg.com/wordpress/wp-content/uploads/today_card/20220927_ic25.png")</f>
        <v/>
      </c>
      <c r="E8" s="5" t="s">
        <v>9</v>
      </c>
      <c r="F8" s="5"/>
    </row>
    <row r="9" ht="137.25" customHeight="1">
      <c r="A9" s="1" t="s">
        <v>18</v>
      </c>
      <c r="B9" s="2" t="str">
        <f>image("https://ws-tcg.com/wordpress/wp-content/uploads/today_card/20220927_ic02.png")</f>
        <v/>
      </c>
      <c r="C9" s="7" t="s">
        <v>19</v>
      </c>
      <c r="D9" s="4" t="str">
        <f>image("https://ws-tcg.com/wordpress/wp-content/uploads/today_card/20220927_ic22.png")</f>
        <v/>
      </c>
      <c r="E9" s="5" t="s">
        <v>9</v>
      </c>
      <c r="F9" s="5"/>
    </row>
    <row r="10" ht="137.25" customHeight="1">
      <c r="A10" s="1" t="s">
        <v>20</v>
      </c>
      <c r="B10" s="2" t="str">
        <f>image("https://ws-tcg.com/wordpress/wp-content/uploads/today_card/20221011_ov06.png")</f>
        <v/>
      </c>
      <c r="C10" s="7" t="s">
        <v>21</v>
      </c>
      <c r="D10" s="6" t="str">
        <f>image("https://ws-tcg.com/wordpress/wp-content/uploads/today_card/20221011_ov25.png")</f>
        <v/>
      </c>
      <c r="E10" s="5" t="s">
        <v>22</v>
      </c>
      <c r="F10" s="5"/>
    </row>
    <row r="11" ht="137.25" customHeight="1">
      <c r="A11" s="1" t="s">
        <v>23</v>
      </c>
      <c r="B11" s="2" t="str">
        <f>image("https://ws-tcg.com/wordpress/wp-content/uploads/today_card/20220927_ic03.png")</f>
        <v/>
      </c>
      <c r="C11" s="3" t="s">
        <v>24</v>
      </c>
      <c r="D11" s="4" t="str">
        <f>image("https://ws-tcg.com/wordpress/wp-content/uploads/today_card/20220927_ic23.png")</f>
        <v/>
      </c>
      <c r="E11" s="5" t="s">
        <v>22</v>
      </c>
      <c r="F11" s="5"/>
    </row>
    <row r="12" ht="137.25" customHeight="1">
      <c r="A12" s="1" t="s">
        <v>25</v>
      </c>
      <c r="B12" s="2" t="str">
        <f>image("https://ws-tcg.com/wordpress/wp-content/uploads/today_card/20221011_ov07.png")</f>
        <v/>
      </c>
      <c r="C12" s="3" t="s">
        <v>26</v>
      </c>
      <c r="D12" s="2" t="str">
        <f>image("https://ws-tcg.com/wordpress/wp-content/uploads/today_card/20221011_ov26.png")</f>
        <v/>
      </c>
      <c r="E12" s="5" t="s">
        <v>22</v>
      </c>
      <c r="F12" s="5"/>
    </row>
    <row r="13" ht="137.25" customHeight="1">
      <c r="A13" s="1" t="s">
        <v>27</v>
      </c>
      <c r="B13" s="8" t="str">
        <f>image("https://ws-tcg.com/wordpress/wp-content/uploads/today_card/20221013_us06.png")</f>
        <v/>
      </c>
      <c r="C13" s="3" t="s">
        <v>28</v>
      </c>
      <c r="D13" s="4" t="str">
        <f>image("https://ws-tcg.com/wordpress/wp-content/uploads/today_card/20221013_us25.png")</f>
        <v/>
      </c>
      <c r="E13" s="5" t="s">
        <v>22</v>
      </c>
      <c r="F13" s="5"/>
    </row>
    <row r="14" ht="137.25" customHeight="1">
      <c r="A14" s="1" t="s">
        <v>29</v>
      </c>
      <c r="B14" s="2" t="str">
        <f>image("https://ws-tcg.com/wordpress/wp-content/uploads/today_card/20221005_wk02.png")</f>
        <v/>
      </c>
      <c r="C14" s="3" t="s">
        <v>30</v>
      </c>
      <c r="D14" s="6" t="str">
        <f>image("https://ws-tcg.com/wordpress/wp-content/uploads/today_card/20221005_wk22.png")</f>
        <v/>
      </c>
      <c r="E14" s="5" t="s">
        <v>22</v>
      </c>
      <c r="F14" s="5"/>
    </row>
    <row r="15" ht="137.25" customHeight="1">
      <c r="A15" s="1" t="s">
        <v>31</v>
      </c>
      <c r="B15" s="2" t="str">
        <f>image("https://ws-tcg.com/wordpress/wp-content/uploads/today_card/20221013_us10.png")</f>
        <v/>
      </c>
      <c r="C15" s="7" t="s">
        <v>32</v>
      </c>
      <c r="D15" s="6" t="str">
        <f>image("https://ws-tcg.com/wordpress/wp-content/uploads/today_card/20221013_us29.png")</f>
        <v/>
      </c>
      <c r="E15" s="5" t="s">
        <v>22</v>
      </c>
      <c r="F15" s="5"/>
    </row>
    <row r="16" ht="137.25" customHeight="1">
      <c r="A16" s="1" t="s">
        <v>33</v>
      </c>
      <c r="B16" s="2" t="str">
        <f>image("https://ws-tcg.com/wordpress/wp-content/uploads/today_card/20221005_wk03.png")</f>
        <v/>
      </c>
      <c r="C16" s="7" t="s">
        <v>34</v>
      </c>
      <c r="D16" s="6" t="str">
        <f>image("https://ws-tcg.com/wordpress/wp-content/uploads/today_card/20221005_wk23.png")</f>
        <v/>
      </c>
      <c r="E16" s="5" t="s">
        <v>22</v>
      </c>
      <c r="F16" s="5"/>
    </row>
    <row r="17" ht="137.25" customHeight="1">
      <c r="A17" s="1" t="s">
        <v>35</v>
      </c>
      <c r="B17" s="2" t="str">
        <f>image("https://ws-tcg.com/wordpress/wp-content/uploads/today_card/20221011_ov08.png")</f>
        <v/>
      </c>
      <c r="C17" s="7" t="s">
        <v>36</v>
      </c>
      <c r="D17" s="6" t="str">
        <f>image("https://ws-tcg.com/wordpress/wp-content/uploads/today_card/20221011_ov27.png")</f>
        <v/>
      </c>
      <c r="E17" s="5" t="s">
        <v>22</v>
      </c>
      <c r="F17" s="5"/>
    </row>
    <row r="18" ht="137.25" customHeight="1">
      <c r="A18" s="1" t="s">
        <v>37</v>
      </c>
      <c r="B18" s="2" t="str">
        <f>image("https://ws-tcg.com/wordpress/wp-content/uploads/today_card/20221005_wk04.png")</f>
        <v/>
      </c>
      <c r="C18" s="7" t="s">
        <v>38</v>
      </c>
      <c r="D18" s="2" t="str">
        <f>image("https://ws-tcg.com/wordpress/wp-content/uploads/today_card/20221005_wk24.png")</f>
        <v/>
      </c>
      <c r="E18" s="5" t="s">
        <v>22</v>
      </c>
      <c r="F18" s="5"/>
    </row>
    <row r="19" ht="137.25" customHeight="1">
      <c r="A19" s="1" t="s">
        <v>39</v>
      </c>
      <c r="B19" s="2" t="str">
        <f>image("https://ws-tcg.com/wordpress/wp-content/uploads/today_card/20221005_wk05.png")</f>
        <v/>
      </c>
      <c r="C19" s="7" t="s">
        <v>40</v>
      </c>
      <c r="D19" s="6" t="str">
        <f>image("https://ws-tcg.com/wordpress/wp-content/uploads/today_card/20221005_wk25.png")</f>
        <v/>
      </c>
      <c r="E19" s="5" t="s">
        <v>22</v>
      </c>
      <c r="F19" s="5"/>
    </row>
    <row r="20" ht="137.25" customHeight="1">
      <c r="A20" s="1" t="s">
        <v>41</v>
      </c>
      <c r="B20" s="2" t="str">
        <f>image("https://ws-tcg.com/wordpress/wp-content/images/cardlist/p/pxr_s94/pxr_s94_020.png")</f>
        <v/>
      </c>
      <c r="C20" s="7" t="s">
        <v>42</v>
      </c>
      <c r="D20" s="6" t="str">
        <f>image("https://i.imgur.com/99bfS0g.png")</f>
        <v/>
      </c>
      <c r="E20" s="5" t="s">
        <v>22</v>
      </c>
      <c r="F20" s="5"/>
    </row>
    <row r="21" ht="137.25" customHeight="1">
      <c r="A21" s="1" t="s">
        <v>43</v>
      </c>
      <c r="B21" s="2" t="str">
        <f>image("https://ws-tcg.com/wordpress/wp-content/uploads/today_card/20221013_us08.png")</f>
        <v/>
      </c>
      <c r="C21" s="7" t="s">
        <v>44</v>
      </c>
      <c r="D21" s="6" t="str">
        <f>image("https://ws-tcg.com/wordpress/wp-content/uploads/today_card/20221013_us27.png")</f>
        <v/>
      </c>
      <c r="E21" s="5" t="s">
        <v>22</v>
      </c>
      <c r="F21" s="5"/>
    </row>
    <row r="22" ht="137.25" customHeight="1">
      <c r="A22" s="1" t="s">
        <v>45</v>
      </c>
      <c r="B22" s="2" t="str">
        <f>image("https://ws-tcg.com/wordpress/wp-content/uploads/today_card/20221013_us09.png")</f>
        <v/>
      </c>
      <c r="C22" s="7" t="s">
        <v>46</v>
      </c>
      <c r="D22" s="6" t="str">
        <f>image("https://ws-tcg.com/wordpress/wp-content/uploads/today_card/20221013_us28.png")</f>
        <v/>
      </c>
      <c r="E22" s="5" t="s">
        <v>22</v>
      </c>
      <c r="F22" s="5"/>
    </row>
    <row r="23" ht="15.75" customHeight="1">
      <c r="A23" s="1" t="s">
        <v>47</v>
      </c>
      <c r="B23" s="2" t="str">
        <f>image("https://ws-tcg.com/wordpress/wp-content/uploads/today_card/20221011_ov09.png")</f>
        <v/>
      </c>
      <c r="C23" s="7" t="s">
        <v>48</v>
      </c>
      <c r="D23" s="6" t="str">
        <f>image("https://ws-tcg.com/wordpress/wp-content/uploads/today_card/20221011_ov28.png")</f>
        <v/>
      </c>
      <c r="E23" s="5" t="s">
        <v>49</v>
      </c>
      <c r="F23" s="5"/>
    </row>
    <row r="24" ht="137.25" customHeight="1">
      <c r="A24" s="1" t="s">
        <v>50</v>
      </c>
      <c r="B24" s="2" t="str">
        <f>image("https://ws-tcg.com/wordpress/wp-content/uploads/today_card/20221005_wk06.png")</f>
        <v/>
      </c>
      <c r="C24" s="7" t="s">
        <v>51</v>
      </c>
      <c r="D24" s="6" t="str">
        <f>image("https://ws-tcg.com/wordpress/wp-content/uploads/today_card/20221005_wk26.png")</f>
        <v/>
      </c>
      <c r="E24" s="5" t="s">
        <v>49</v>
      </c>
      <c r="F24" s="5"/>
    </row>
    <row r="25" ht="137.25" customHeight="1">
      <c r="A25" s="1" t="s">
        <v>52</v>
      </c>
      <c r="B25" s="2" t="str">
        <f>image("https://ws-tcg.com/wordpress/wp-content/uploads/today_card/20220927_ic07.png")</f>
        <v/>
      </c>
      <c r="C25" s="7" t="s">
        <v>53</v>
      </c>
      <c r="D25" s="6" t="str">
        <f>image("https://ws-tcg.com/wordpress/wp-content/uploads/today_card/20220927_ic08.png")</f>
        <v/>
      </c>
      <c r="E25" s="5" t="str">
        <f>image("https://ws-tcg.com/wordpress/wp-content/uploads/today_card/20220927_ic27.png")</f>
        <v/>
      </c>
      <c r="F25" s="5" t="s">
        <v>54</v>
      </c>
    </row>
    <row r="26" ht="137.25" customHeight="1">
      <c r="A26" s="1" t="s">
        <v>55</v>
      </c>
      <c r="B26" s="2" t="str">
        <f>image("https://i.imgur.com/jU2bAb9.png?1")</f>
        <v/>
      </c>
      <c r="C26" s="7" t="s">
        <v>56</v>
      </c>
      <c r="D26" s="6" t="str">
        <f>image("https://i.imgur.com/ZfpUM9l.png?1")</f>
        <v/>
      </c>
      <c r="E26" s="6" t="str">
        <f>image("https://i.imgur.com/CqOaNR8.png?1")</f>
        <v/>
      </c>
      <c r="F26" s="5" t="s">
        <v>57</v>
      </c>
    </row>
    <row r="27" ht="137.25" customHeight="1">
      <c r="A27" s="1" t="s">
        <v>58</v>
      </c>
      <c r="B27" s="2" t="str">
        <f>image("https://i.imgur.com/QTKg7dA.png?1")</f>
        <v/>
      </c>
      <c r="C27" s="7" t="s">
        <v>59</v>
      </c>
      <c r="D27" s="6" t="str">
        <f>image("https://i.imgur.com/QTKg7dA.png?1")</f>
        <v/>
      </c>
      <c r="E27" s="5" t="s">
        <v>49</v>
      </c>
      <c r="F27" s="5"/>
    </row>
    <row r="28" ht="137.25" customHeight="1">
      <c r="A28" s="1" t="s">
        <v>60</v>
      </c>
      <c r="B28" s="2" t="str">
        <f>image("https://i.imgur.com/qo0C0Qd.png")</f>
        <v/>
      </c>
      <c r="C28" s="7" t="s">
        <v>61</v>
      </c>
      <c r="D28" s="6"/>
      <c r="E28" s="5"/>
      <c r="F28" s="5"/>
    </row>
    <row r="29" ht="137.25" customHeight="1">
      <c r="A29" s="1" t="s">
        <v>62</v>
      </c>
      <c r="B29" s="2" t="str">
        <f>image("https://ws-tcg.com/wordpress/wp-content/uploads/today_card/20221006_dz01.png")</f>
        <v/>
      </c>
      <c r="C29" s="7" t="s">
        <v>63</v>
      </c>
      <c r="D29" s="6" t="str">
        <f>image("https://ws-tcg.com/wordpress/wp-content/uploads/today_card/20221006_dz21.png")</f>
        <v/>
      </c>
      <c r="E29" s="5" t="s">
        <v>2</v>
      </c>
      <c r="F29" s="5"/>
    </row>
    <row r="30" ht="137.25" customHeight="1">
      <c r="A30" s="1" t="s">
        <v>64</v>
      </c>
      <c r="B30" s="2" t="str">
        <f>image("https://ws-tcg.com/wordpress/wp-content/uploads/today_card/20220928_nd03.png")</f>
        <v/>
      </c>
      <c r="C30" s="7" t="s">
        <v>65</v>
      </c>
      <c r="D30" s="6" t="str">
        <f>image("https://ws-tcg.com/wordpress/wp-content/uploads/today_card/20220928_nd23.png")</f>
        <v/>
      </c>
      <c r="E30" s="5" t="s">
        <v>9</v>
      </c>
      <c r="F30" s="5"/>
    </row>
    <row r="31" ht="137.25" customHeight="1">
      <c r="A31" s="1" t="s">
        <v>66</v>
      </c>
      <c r="B31" s="2" t="str">
        <f>image("https://ws-tcg.com/wordpress/wp-content/uploads/today_card/20220928_nd05.png")</f>
        <v/>
      </c>
      <c r="C31" s="7" t="s">
        <v>67</v>
      </c>
      <c r="D31" s="6" t="str">
        <f>image("https://ws-tcg.com/wordpress/wp-content/uploads/today_card/20220928_nd25.png")</f>
        <v/>
      </c>
      <c r="E31" s="5" t="s">
        <v>9</v>
      </c>
      <c r="F31" s="5"/>
    </row>
    <row r="32" ht="137.25" customHeight="1">
      <c r="A32" s="1" t="s">
        <v>68</v>
      </c>
      <c r="B32" s="6" t="str">
        <f>image("https://ws-tcg.com/wordpress/wp-content/uploads/today_card/20220929_kj06.png")</f>
        <v/>
      </c>
      <c r="C32" s="7" t="s">
        <v>69</v>
      </c>
      <c r="D32" s="6" t="str">
        <f>image("https://ws-tcg.com/wordpress/wp-content/uploads/today_card/20220929_kj26.png")</f>
        <v/>
      </c>
      <c r="E32" s="5" t="s">
        <v>9</v>
      </c>
      <c r="F32" s="5"/>
    </row>
    <row r="33" ht="137.25" customHeight="1">
      <c r="A33" s="1" t="s">
        <v>70</v>
      </c>
      <c r="B33" s="2" t="str">
        <f>image("https://ws-tcg.com/wordpress/wp-content/images/cardlist/p/pxr_s94/pxr_s94_033.png")</f>
        <v/>
      </c>
      <c r="C33" s="7" t="s">
        <v>71</v>
      </c>
      <c r="D33" s="6" t="str">
        <f>image("https://ws-tcg.com/wordpress/wp-content/uploads/20220805155054/20220805_Mike_SP.png")</f>
        <v/>
      </c>
      <c r="E33" s="5" t="s">
        <v>9</v>
      </c>
      <c r="F33" s="9"/>
    </row>
    <row r="34" ht="137.25" customHeight="1">
      <c r="A34" s="1" t="s">
        <v>72</v>
      </c>
      <c r="B34" s="2" t="str">
        <f>image("https://ws-tcg.com/wordpress/wp-content/uploads/today_card/20221012_hf05.png")</f>
        <v/>
      </c>
      <c r="C34" s="7" t="s">
        <v>73</v>
      </c>
      <c r="D34" s="10" t="str">
        <f>image("https://ws-tcg.com/wordpress/wp-content/uploads/today_card/20221012_hf23.png")</f>
        <v/>
      </c>
      <c r="E34" s="5" t="s">
        <v>9</v>
      </c>
      <c r="F34" s="5"/>
    </row>
    <row r="35" ht="137.25" customHeight="1">
      <c r="A35" s="1" t="s">
        <v>74</v>
      </c>
      <c r="B35" s="2" t="str">
        <f>image("https://ws-tcg.com/wordpress/wp-content/uploads/today_card/20220928_nd01.png")</f>
        <v/>
      </c>
      <c r="C35" s="7" t="s">
        <v>75</v>
      </c>
      <c r="D35" s="6" t="str">
        <f>image("https://ws-tcg.com/wordpress/wp-content/uploads/today_card/20220928_nd21.png")</f>
        <v/>
      </c>
      <c r="E35" s="5" t="s">
        <v>9</v>
      </c>
      <c r="F35" s="5"/>
    </row>
    <row r="36" ht="137.25" customHeight="1">
      <c r="A36" s="1" t="s">
        <v>76</v>
      </c>
      <c r="B36" s="2" t="str">
        <f>image("https://ws-tcg.com/wordpress/wp-content/uploads/today_card/20220929_kj03.png")</f>
        <v/>
      </c>
      <c r="C36" s="7" t="s">
        <v>77</v>
      </c>
      <c r="D36" s="6" t="str">
        <f>image("https://ws-tcg.com/wordpress/wp-content/uploads/today_card/20220929_kj23.png")</f>
        <v/>
      </c>
      <c r="E36" s="5" t="s">
        <v>22</v>
      </c>
      <c r="F36" s="5"/>
    </row>
    <row r="37" ht="137.25" customHeight="1">
      <c r="A37" s="1" t="s">
        <v>78</v>
      </c>
      <c r="B37" s="2" t="str">
        <f>image("https://ws-tcg.com/wordpress/wp-content/uploads/today_card/20220928_nd04.png")</f>
        <v/>
      </c>
      <c r="C37" s="7" t="s">
        <v>79</v>
      </c>
      <c r="D37" s="6" t="str">
        <f>image("https://ws-tcg.com/wordpress/wp-content/uploads/today_card/20220928_nd24.png")</f>
        <v/>
      </c>
      <c r="E37" s="5" t="s">
        <v>22</v>
      </c>
      <c r="F37" s="5"/>
    </row>
    <row r="38" ht="137.25" customHeight="1">
      <c r="A38" s="1" t="s">
        <v>80</v>
      </c>
      <c r="B38" s="2" t="str">
        <f>image("https://ws-tcg.com/wordpress/wp-content/uploads/today_card/20221006_dz02.png")</f>
        <v/>
      </c>
      <c r="C38" s="7" t="s">
        <v>81</v>
      </c>
      <c r="D38" s="6" t="str">
        <f>image("https://ws-tcg.com/wordpress/wp-content/uploads/today_card/20221006_dz22.png")</f>
        <v/>
      </c>
      <c r="E38" s="5" t="s">
        <v>22</v>
      </c>
      <c r="F38" s="5"/>
    </row>
    <row r="39" ht="137.25" customHeight="1">
      <c r="A39" s="1" t="s">
        <v>82</v>
      </c>
      <c r="B39" s="2" t="str">
        <f>image("https://ws-tcg.com/wordpress/wp-content/uploads/today_card/20220928_nd06.png")</f>
        <v/>
      </c>
      <c r="C39" s="7" t="s">
        <v>83</v>
      </c>
      <c r="D39" s="6" t="str">
        <f>image("https://ws-tcg.com/wordpress/wp-content/uploads/today_card/20220928_nd26.png")</f>
        <v/>
      </c>
      <c r="E39" s="5" t="s">
        <v>22</v>
      </c>
      <c r="F39" s="5"/>
    </row>
    <row r="40" ht="137.25" customHeight="1">
      <c r="A40" s="1" t="s">
        <v>84</v>
      </c>
      <c r="B40" s="2" t="str">
        <f>image("https://ws-tcg.com/wordpress/wp-content/uploads/today_card/20221012_hf06.png")</f>
        <v/>
      </c>
      <c r="C40" s="7" t="s">
        <v>85</v>
      </c>
      <c r="D40" s="6" t="str">
        <f>image("https://ws-tcg.com/wordpress/wp-content/uploads/today_card/20221012_hf24.png")</f>
        <v/>
      </c>
      <c r="E40" s="5" t="s">
        <v>22</v>
      </c>
      <c r="F40" s="5"/>
    </row>
    <row r="41" ht="137.25" customHeight="1">
      <c r="A41" s="1" t="s">
        <v>86</v>
      </c>
      <c r="B41" s="2" t="str">
        <f>image("https://ws-tcg.com/wordpress/wp-content/uploads/today_card/20221006_dz03.png")</f>
        <v/>
      </c>
      <c r="C41" s="7" t="s">
        <v>87</v>
      </c>
      <c r="D41" s="6" t="str">
        <f>image("https://ws-tcg.com/wordpress/wp-content/uploads/today_card/20221006_dz23.png")</f>
        <v/>
      </c>
      <c r="E41" s="5" t="s">
        <v>22</v>
      </c>
      <c r="F41" s="5"/>
    </row>
    <row r="42" ht="137.25" customHeight="1">
      <c r="A42" s="1" t="s">
        <v>88</v>
      </c>
      <c r="B42" s="2" t="str">
        <f>image("https://ws-tcg.com/wordpress/wp-content/uploads/today_card/20220929_kj07.png")</f>
        <v/>
      </c>
      <c r="C42" s="7" t="s">
        <v>89</v>
      </c>
      <c r="D42" s="6" t="str">
        <f>image("https://ws-tcg.com/wordpress/wp-content/uploads/today_card/20220929_kj27.png")</f>
        <v/>
      </c>
      <c r="E42" s="5" t="s">
        <v>22</v>
      </c>
      <c r="F42" s="5"/>
    </row>
    <row r="43" ht="137.25" customHeight="1">
      <c r="A43" s="1" t="s">
        <v>90</v>
      </c>
      <c r="B43" s="2" t="str">
        <f>image("https://ws-tcg.com/wordpress/wp-content/images/cardlist/p/pxr_s94/pxr_s94_043.png")</f>
        <v/>
      </c>
      <c r="C43" s="7" t="s">
        <v>91</v>
      </c>
      <c r="D43" s="2" t="str">
        <f>image("https://i.imgur.com/SYuyzoL.png")</f>
        <v/>
      </c>
      <c r="E43" s="5" t="s">
        <v>22</v>
      </c>
      <c r="F43" s="5"/>
    </row>
    <row r="44" ht="137.25" customHeight="1">
      <c r="A44" s="1" t="s">
        <v>92</v>
      </c>
      <c r="B44" s="2" t="str">
        <f>image("https://ws-tcg.com/wordpress/wp-content/uploads/today_card/20221012_hf07.png")</f>
        <v/>
      </c>
      <c r="C44" s="7" t="s">
        <v>93</v>
      </c>
      <c r="D44" s="6" t="str">
        <f>image("https://ws-tcg.com/wordpress/wp-content/uploads/today_card/20221012_hf25.png")</f>
        <v/>
      </c>
      <c r="E44" s="5" t="s">
        <v>49</v>
      </c>
      <c r="F44" s="5"/>
    </row>
    <row r="45" ht="137.25" customHeight="1">
      <c r="A45" s="1" t="s">
        <v>94</v>
      </c>
      <c r="B45" s="2" t="str">
        <f>image("https://ws-tcg.com/wordpress/wp-content/uploads/today_card/20221006_dz04.png")</f>
        <v/>
      </c>
      <c r="C45" s="7" t="s">
        <v>95</v>
      </c>
      <c r="D45" s="6" t="str">
        <f>image("https://ws-tcg.com/wordpress/wp-content/uploads/today_card/20221006_dz24.png")</f>
        <v/>
      </c>
      <c r="E45" s="5" t="s">
        <v>49</v>
      </c>
      <c r="F45" s="5"/>
    </row>
    <row r="46" ht="137.25" customHeight="1">
      <c r="A46" s="1" t="s">
        <v>96</v>
      </c>
      <c r="B46" s="2" t="str">
        <f>image("https://i.imgur.com/8xz8RyA.png?1")</f>
        <v/>
      </c>
      <c r="C46" s="7" t="s">
        <v>97</v>
      </c>
      <c r="D46" s="6" t="str">
        <f>image("https://i.imgur.com/nG6BoYu.png?1")</f>
        <v/>
      </c>
      <c r="E46" s="5" t="s">
        <v>49</v>
      </c>
      <c r="F46" s="5"/>
    </row>
    <row r="47" ht="137.25" customHeight="1">
      <c r="A47" s="1" t="s">
        <v>98</v>
      </c>
      <c r="B47" s="2" t="str">
        <f>image("https://i.imgur.com/aO7uYNY.png?1")</f>
        <v/>
      </c>
      <c r="C47" s="7" t="s">
        <v>97</v>
      </c>
      <c r="D47" s="6" t="str">
        <f>image("https://i.imgur.com/3qbwS1d.png?1")</f>
        <v/>
      </c>
      <c r="E47" s="5" t="s">
        <v>49</v>
      </c>
      <c r="F47" s="5"/>
    </row>
    <row r="48" ht="137.25" customHeight="1">
      <c r="A48" s="1" t="s">
        <v>99</v>
      </c>
      <c r="B48" s="2" t="str">
        <f>image("https://ws-tcg.com/wordpress/wp-content/uploads/today_card/20220926_vz01.png")</f>
        <v/>
      </c>
      <c r="C48" s="7" t="s">
        <v>100</v>
      </c>
      <c r="D48" s="6" t="str">
        <f>image("https://ws-tcg.com/wordpress/wp-content/uploads/today_card/20220926_vz21.png")</f>
        <v/>
      </c>
      <c r="E48" s="5" t="s">
        <v>2</v>
      </c>
      <c r="F48" s="5"/>
    </row>
    <row r="49" ht="137.25" customHeight="1">
      <c r="A49" s="1" t="s">
        <v>101</v>
      </c>
      <c r="B49" s="2" t="str">
        <f>image("https://ws-tcg.com/wordpress/wp-content/uploads/today_card/20221004_zu01.png")</f>
        <v/>
      </c>
      <c r="C49" s="7" t="s">
        <v>102</v>
      </c>
      <c r="D49" s="6" t="str">
        <f>image("https://ws-tcg.com/wordpress/wp-content/uploads/today_card/20221004_zu21.png")</f>
        <v/>
      </c>
      <c r="E49" s="5" t="s">
        <v>2</v>
      </c>
      <c r="F49" s="5"/>
    </row>
    <row r="50" ht="137.25" customHeight="1">
      <c r="A50" s="1" t="s">
        <v>103</v>
      </c>
      <c r="B50" s="2" t="str">
        <f>image("https://ws-tcg.com/wordpress/wp-content/uploads/today_card/20220926_vz04.png")</f>
        <v/>
      </c>
      <c r="C50" s="7" t="s">
        <v>104</v>
      </c>
      <c r="D50" s="6" t="str">
        <f>image("https://ws-tcg.com/wordpress/wp-content/uploads/today_card/20220926_vz24.png")</f>
        <v/>
      </c>
      <c r="E50" s="5" t="s">
        <v>2</v>
      </c>
      <c r="F50" s="5"/>
    </row>
    <row r="51" ht="137.25" customHeight="1">
      <c r="A51" s="1" t="s">
        <v>105</v>
      </c>
      <c r="B51" s="2" t="str">
        <f>image("https://ws-tcg.com/wordpress/wp-content/uploads/today_card/20220930_mj02.png")</f>
        <v/>
      </c>
      <c r="C51" s="7" t="s">
        <v>106</v>
      </c>
      <c r="D51" s="6" t="str">
        <f>image("https://ws-tcg.com/wordpress/wp-content/uploads/today_card/20220930_mj22.png")</f>
        <v/>
      </c>
      <c r="E51" s="5" t="s">
        <v>9</v>
      </c>
      <c r="F51" s="5"/>
    </row>
    <row r="52" ht="137.25" customHeight="1">
      <c r="A52" s="1" t="s">
        <v>107</v>
      </c>
      <c r="B52" s="2" t="str">
        <f>image("https://ws-tcg.com/wordpress/wp-content/uploads/today_card/20221007_jx05.png")</f>
        <v/>
      </c>
      <c r="C52" s="7" t="s">
        <v>108</v>
      </c>
      <c r="D52" s="6" t="str">
        <f>image("https://ws-tcg.com/wordpress/wp-content/uploads/today_card/20221007_jx25.png")</f>
        <v/>
      </c>
      <c r="E52" s="5" t="s">
        <v>9</v>
      </c>
      <c r="F52" s="5"/>
    </row>
    <row r="53" ht="137.25" customHeight="1">
      <c r="A53" s="1" t="s">
        <v>109</v>
      </c>
      <c r="B53" s="2" t="str">
        <f>image("https://ws-tcg.com/wordpress/wp-content/uploads/today_card/20220930_mj01.png")</f>
        <v/>
      </c>
      <c r="C53" s="7" t="s">
        <v>110</v>
      </c>
      <c r="D53" s="6" t="str">
        <f>image("https://ws-tcg.com/wordpress/wp-content/uploads/today_card/20220930_mj21.png")</f>
        <v/>
      </c>
      <c r="E53" s="5" t="s">
        <v>9</v>
      </c>
      <c r="F53" s="5"/>
    </row>
    <row r="54" ht="137.25" customHeight="1">
      <c r="A54" s="1" t="s">
        <v>111</v>
      </c>
      <c r="B54" s="2" t="str">
        <f>image("https://ws-tcg.com/wordpress/wp-content/uploads/today_card/20221004_zu02.png")</f>
        <v/>
      </c>
      <c r="C54" s="7" t="s">
        <v>112</v>
      </c>
      <c r="D54" s="6" t="str">
        <f>image("https://ws-tcg.com/wordpress/wp-content/uploads/today_card/20221004_zu03.png")</f>
        <v/>
      </c>
      <c r="E54" s="5" t="str">
        <f>image("https://ws-tcg.com/wordpress/wp-content/uploads/today_card/20221004_zu22.png")</f>
        <v/>
      </c>
      <c r="F54" s="5" t="s">
        <v>113</v>
      </c>
    </row>
    <row r="55" ht="137.25" customHeight="1">
      <c r="A55" s="1" t="s">
        <v>114</v>
      </c>
      <c r="B55" s="2" t="str">
        <f>image("https://ws-tcg.com/wordpress/wp-content/uploads/today_card/20221004_zu05.png")</f>
        <v/>
      </c>
      <c r="C55" s="7" t="s">
        <v>115</v>
      </c>
      <c r="D55" s="6" t="str">
        <f>image("https://ws-tcg.com/wordpress/wp-content/uploads/today_card/20221004_zu24.png")</f>
        <v/>
      </c>
      <c r="E55" s="5" t="s">
        <v>22</v>
      </c>
      <c r="F55" s="5"/>
    </row>
    <row r="56" ht="137.25" customHeight="1">
      <c r="A56" s="1" t="s">
        <v>116</v>
      </c>
      <c r="B56" s="2" t="str">
        <f>image("https://ws-tcg.com/wordpress/wp-content/uploads/today_card/20220926_vz06.png")</f>
        <v/>
      </c>
      <c r="C56" s="7" t="s">
        <v>117</v>
      </c>
      <c r="D56" s="2" t="str">
        <f>image("https://ws-tcg.com/wordpress/wp-content/uploads/today_card/20220926_vz27.png")</f>
        <v/>
      </c>
      <c r="E56" s="5" t="s">
        <v>22</v>
      </c>
      <c r="F56" s="5"/>
    </row>
    <row r="57" ht="137.25" customHeight="1">
      <c r="A57" s="1" t="s">
        <v>118</v>
      </c>
      <c r="B57" s="2" t="str">
        <f>image("https://ws-tcg.com/wordpress/wp-content/uploads/today_card/20221007_jx06.png")</f>
        <v/>
      </c>
      <c r="C57" s="7" t="s">
        <v>119</v>
      </c>
      <c r="D57" s="6" t="str">
        <f>image("https://ws-tcg.com/wordpress/wp-content/uploads/today_card/20221007_jx26.png")</f>
        <v/>
      </c>
      <c r="E57" s="5" t="s">
        <v>22</v>
      </c>
      <c r="F57" s="5"/>
    </row>
    <row r="58" ht="137.25" customHeight="1">
      <c r="A58" s="1" t="s">
        <v>120</v>
      </c>
      <c r="B58" s="2" t="str">
        <f>image("https://ws-tcg.com/wordpress/wp-content/uploads/today_card/20221004_zu04.png")</f>
        <v/>
      </c>
      <c r="C58" s="7" t="s">
        <v>121</v>
      </c>
      <c r="D58" s="6" t="str">
        <f>image("https://ws-tcg.com/wordpress/wp-content/uploads/today_card/20221004_zu23.png")</f>
        <v/>
      </c>
      <c r="E58" s="5" t="s">
        <v>22</v>
      </c>
      <c r="F58" s="5"/>
    </row>
    <row r="59" ht="137.25" customHeight="1">
      <c r="A59" s="1" t="s">
        <v>122</v>
      </c>
      <c r="B59" s="2" t="str">
        <f>image("https://ws-tcg.com/wordpress/wp-content/uploads/today_card/20220930_mj03.png")</f>
        <v/>
      </c>
      <c r="C59" s="7" t="s">
        <v>123</v>
      </c>
      <c r="D59" s="6" t="str">
        <f>image("https://ws-tcg.com/wordpress/wp-content/uploads/today_card/20220930_mj23.png")</f>
        <v/>
      </c>
      <c r="E59" s="5" t="s">
        <v>22</v>
      </c>
      <c r="F59" s="5"/>
    </row>
    <row r="60" ht="137.25" customHeight="1">
      <c r="A60" s="1" t="s">
        <v>124</v>
      </c>
      <c r="B60" s="2" t="str">
        <f>image("https://ws-tcg.com/wordpress/wp-content/uploads/today_card/20220926_vz03.png")</f>
        <v/>
      </c>
      <c r="C60" s="7" t="s">
        <v>125</v>
      </c>
      <c r="D60" s="6" t="str">
        <f>image("https://ws-tcg.com/wordpress/wp-content/uploads/today_card/20220926_vz23.png")</f>
        <v/>
      </c>
      <c r="E60" s="5" t="s">
        <v>22</v>
      </c>
      <c r="F60" s="5"/>
    </row>
    <row r="61" ht="137.25" customHeight="1">
      <c r="A61" s="1" t="s">
        <v>126</v>
      </c>
      <c r="B61" s="2" t="str">
        <f>image("https://ws-tcg.com/wordpress/wp-content/uploads/today_card/20220926_vz07.png")</f>
        <v/>
      </c>
      <c r="C61" s="7" t="s">
        <v>127</v>
      </c>
      <c r="D61" s="2" t="str">
        <f>image("https://ws-tcg.com/wordpress/wp-content/uploads/today_card/20220926_vz26.png")</f>
        <v/>
      </c>
      <c r="E61" s="5" t="s">
        <v>128</v>
      </c>
      <c r="F61" s="5"/>
    </row>
    <row r="62" ht="137.25" customHeight="1">
      <c r="A62" s="1" t="s">
        <v>129</v>
      </c>
      <c r="B62" s="2" t="str">
        <f>image("https://ws-tcg.com/wordpress/wp-content/uploads/today_card/20221007_jx07.png")</f>
        <v/>
      </c>
      <c r="C62" s="7" t="s">
        <v>130</v>
      </c>
      <c r="D62" s="2" t="str">
        <f>image("https://ws-tcg.com/wordpress/wp-content/uploads/today_card/20221007_jx08.png")</f>
        <v/>
      </c>
      <c r="E62" s="5" t="str">
        <f>image("https://ws-tcg.com/wordpress/wp-content/uploads/today_card/20221007_jx27.png")</f>
        <v/>
      </c>
      <c r="F62" s="5" t="s">
        <v>131</v>
      </c>
    </row>
    <row r="63" ht="137.25" customHeight="1">
      <c r="A63" s="1" t="s">
        <v>132</v>
      </c>
      <c r="B63" s="2" t="str">
        <f>image("https://ws-tcg.com/wordpress/wp-content/uploads/today_card/20220930_mj06.png")</f>
        <v/>
      </c>
      <c r="C63" s="7" t="s">
        <v>133</v>
      </c>
      <c r="D63" s="2" t="str">
        <f>image("https://ws-tcg.com/wordpress/wp-content/uploads/today_card/20220930_mj26.png")</f>
        <v/>
      </c>
      <c r="E63" s="5" t="s">
        <v>22</v>
      </c>
      <c r="F63" s="5"/>
    </row>
    <row r="64" ht="137.25" customHeight="1">
      <c r="A64" s="1" t="s">
        <v>134</v>
      </c>
      <c r="B64" s="2" t="str">
        <f>image("https://ws-tcg.com/wordpress/wp-content/uploads/today_card/20220930_mj04.png")</f>
        <v/>
      </c>
      <c r="C64" s="7" t="s">
        <v>135</v>
      </c>
      <c r="D64" s="6" t="str">
        <f>image("https://ws-tcg.com/wordpress/wp-content/uploads/today_card/20220930_mj24.png")</f>
        <v/>
      </c>
      <c r="E64" s="5" t="s">
        <v>22</v>
      </c>
      <c r="F64" s="5"/>
    </row>
    <row r="65" ht="137.25" customHeight="1">
      <c r="A65" s="1" t="s">
        <v>136</v>
      </c>
      <c r="B65" s="2" t="str">
        <f>image("https://ws-tcg.com/wordpress/wp-content/uploads/today_card/20220930_mj05.png")</f>
        <v/>
      </c>
      <c r="C65" s="7" t="s">
        <v>137</v>
      </c>
      <c r="D65" s="6" t="str">
        <f>image("https://ws-tcg.com/wordpress/wp-content/uploads/today_card/20220930_mj25.png")</f>
        <v/>
      </c>
      <c r="E65" s="5" t="s">
        <v>22</v>
      </c>
      <c r="F65" s="5"/>
    </row>
    <row r="66" ht="137.25" customHeight="1">
      <c r="A66" s="1" t="s">
        <v>138</v>
      </c>
      <c r="B66" s="2" t="str">
        <f>image("https://ws-tcg.com/wordpress/wp-content/uploads/today_card/20221007_jx09.png")</f>
        <v/>
      </c>
      <c r="C66" s="7" t="s">
        <v>139</v>
      </c>
      <c r="D66" s="2" t="str">
        <f>image("https://ws-tcg.com/wordpress/wp-content/uploads/today_card/20221007_jx09.png")</f>
        <v/>
      </c>
      <c r="E66" s="5" t="str">
        <f>image("https://ws-tcg.com/wordpress/wp-content/uploads/today_card/20221007_jx28.png")</f>
        <v/>
      </c>
      <c r="F66" s="5" t="s">
        <v>131</v>
      </c>
    </row>
    <row r="67" ht="137.25" customHeight="1">
      <c r="A67" s="1" t="s">
        <v>140</v>
      </c>
      <c r="B67" s="2" t="str">
        <f>image("https://i.imgur.com/ieNCTue.png?1")</f>
        <v/>
      </c>
      <c r="C67" s="7" t="s">
        <v>141</v>
      </c>
      <c r="D67" s="6" t="str">
        <f>image("https://i.imgur.com/DF3xpQ2.png?1")</f>
        <v/>
      </c>
      <c r="E67" s="5" t="s">
        <v>49</v>
      </c>
      <c r="F67" s="5"/>
    </row>
    <row r="68" ht="137.25" customHeight="1">
      <c r="A68" s="1" t="s">
        <v>142</v>
      </c>
      <c r="B68" s="2" t="str">
        <f>image("https://i.imgur.com/NrbvuXC.png?1")</f>
        <v/>
      </c>
      <c r="C68" s="7" t="s">
        <v>141</v>
      </c>
      <c r="D68" s="6" t="str">
        <f>image("https://i.imgur.com/rcYnSfM.png?1")</f>
        <v/>
      </c>
      <c r="E68" s="5" t="s">
        <v>49</v>
      </c>
      <c r="F68" s="5"/>
    </row>
    <row r="69" ht="137.25" customHeight="1">
      <c r="A69" s="1" t="s">
        <v>143</v>
      </c>
      <c r="B69" s="2" t="str">
        <f>image("https://i.imgur.com/Wtno9jb.png?1")</f>
        <v/>
      </c>
      <c r="C69" s="7" t="s">
        <v>144</v>
      </c>
      <c r="D69" s="6" t="str">
        <f>image("https://i.imgur.com/27vYZjw.png?1")</f>
        <v/>
      </c>
      <c r="E69" s="5" t="s">
        <v>49</v>
      </c>
      <c r="F69" s="5"/>
    </row>
    <row r="70" ht="137.25" customHeight="1">
      <c r="A70" s="1" t="s">
        <v>145</v>
      </c>
      <c r="B70" s="2" t="str">
        <f>image("https://i.imgur.com/WgO6jXC.png?1")</f>
        <v/>
      </c>
      <c r="C70" s="7" t="s">
        <v>144</v>
      </c>
      <c r="D70" s="6" t="str">
        <f>image("https://i.imgur.com/1YJ1Oaw.png?1")</f>
        <v/>
      </c>
      <c r="E70" s="5" t="s">
        <v>49</v>
      </c>
      <c r="F70" s="5"/>
    </row>
    <row r="71" ht="137.25" customHeight="1">
      <c r="A71" s="1" t="s">
        <v>146</v>
      </c>
      <c r="B71" s="2" t="str">
        <f>image("https://ws-tcg.com/wordpress/wp-content/uploads/today_card/20221003_jk01.png")</f>
        <v/>
      </c>
      <c r="C71" s="7" t="s">
        <v>147</v>
      </c>
      <c r="D71" s="6" t="str">
        <f>image("https://ws-tcg.com/wordpress/wp-content/uploads/today_card/20221003_jk21.png")</f>
        <v/>
      </c>
      <c r="E71" s="5" t="s">
        <v>2</v>
      </c>
      <c r="F71" s="5"/>
    </row>
    <row r="72" ht="137.25" customHeight="1">
      <c r="A72" s="1" t="s">
        <v>148</v>
      </c>
      <c r="B72" s="2" t="str">
        <f>image("https://ws-tcg.com/wordpress/wp-content/uploads/20220805155235/20220805_SulleyMike_SP.png")</f>
        <v/>
      </c>
      <c r="C72" s="7" t="s">
        <v>149</v>
      </c>
      <c r="D72" s="6" t="str">
        <f>image("https://i.imgur.com/nLc5lcd.png")</f>
        <v/>
      </c>
      <c r="E72" s="5" t="s">
        <v>2</v>
      </c>
      <c r="F72" s="5"/>
    </row>
    <row r="73" ht="137.25" customHeight="1">
      <c r="A73" s="1" t="s">
        <v>150</v>
      </c>
      <c r="B73" s="2" t="str">
        <f>image("https://ws-tcg.com/wordpress/wp-content/uploads/today_card/20221014_zn06.png")</f>
        <v/>
      </c>
      <c r="C73" s="7" t="s">
        <v>151</v>
      </c>
      <c r="D73" s="6" t="str">
        <f>image("https://ws-tcg.com/wordpress/wp-content/uploads/today_card/20221014_zn35.png")</f>
        <v/>
      </c>
      <c r="E73" s="5" t="s">
        <v>9</v>
      </c>
      <c r="F73" s="5"/>
    </row>
    <row r="74" ht="137.25" customHeight="1">
      <c r="A74" s="1" t="s">
        <v>152</v>
      </c>
      <c r="B74" s="2" t="str">
        <f>image("https://ws-tcg.com/wordpress/wp-content/uploads/today_card/20221017_ci08.png")</f>
        <v/>
      </c>
      <c r="C74" s="7" t="s">
        <v>153</v>
      </c>
      <c r="D74" s="6" t="str">
        <f>image("https://ws-tcg.com/wordpress/wp-content/uploads/today_card/20221017_ci25.png")</f>
        <v/>
      </c>
      <c r="E74" s="5" t="s">
        <v>9</v>
      </c>
      <c r="F74" s="5"/>
    </row>
    <row r="75" ht="137.25" customHeight="1">
      <c r="A75" s="1" t="s">
        <v>154</v>
      </c>
      <c r="B75" s="2" t="str">
        <f>image("https://ws-tcg.com/wordpress/wp-content/uploads/today_card/20221017_ci11.png")</f>
        <v/>
      </c>
      <c r="C75" s="7" t="s">
        <v>155</v>
      </c>
      <c r="D75" s="6" t="str">
        <f>image("https://ws-tcg.com/wordpress/wp-content/uploads/today_card/20221017_ci28.png")</f>
        <v/>
      </c>
      <c r="E75" s="5" t="s">
        <v>9</v>
      </c>
      <c r="F75" s="5"/>
    </row>
    <row r="76" ht="137.25" customHeight="1">
      <c r="A76" s="1" t="s">
        <v>156</v>
      </c>
      <c r="B76" s="2" t="str">
        <f>image("https://ws-tcg.com/wordpress/wp-content/uploads/today_card/20221007_jx01.png")</f>
        <v/>
      </c>
      <c r="C76" s="7" t="s">
        <v>157</v>
      </c>
      <c r="D76" s="6" t="str">
        <f>image("https://ws-tcg.com/wordpress/wp-content/uploads/today_card/20221007_jx21.png")</f>
        <v/>
      </c>
      <c r="E76" s="5" t="s">
        <v>9</v>
      </c>
      <c r="F76" s="5"/>
    </row>
    <row r="77" ht="137.25" customHeight="1">
      <c r="A77" s="1" t="s">
        <v>158</v>
      </c>
      <c r="B77" s="2" t="str">
        <f>image("https://ws-tcg.com/wordpress/wp-content/images/cardlist/p/pxr_s94/pxr_s94_077.png")</f>
        <v/>
      </c>
      <c r="C77" s="7" t="s">
        <v>159</v>
      </c>
      <c r="D77" s="6" t="str">
        <f>image("https://ws-tcg.com/wordpress/wp-content/uploads/20220805155052/20220805_Sulley_SP.png")</f>
        <v/>
      </c>
      <c r="E77" s="5" t="s">
        <v>9</v>
      </c>
      <c r="F77" s="5"/>
    </row>
    <row r="78" ht="137.25" customHeight="1">
      <c r="A78" s="1" t="s">
        <v>160</v>
      </c>
      <c r="B78" s="2" t="str">
        <f>image("https://ws-tcg.com/wordpress/wp-content/uploads/today_card/20220929_kj02.png")</f>
        <v/>
      </c>
      <c r="C78" s="7" t="s">
        <v>161</v>
      </c>
      <c r="D78" s="2" t="str">
        <f>image("https://ws-tcg.com/wordpress/wp-content/uploads/today_card/20220929_kj22.png")</f>
        <v/>
      </c>
      <c r="E78" s="5" t="s">
        <v>22</v>
      </c>
      <c r="F78" s="5"/>
    </row>
    <row r="79" ht="137.25" customHeight="1">
      <c r="A79" s="1" t="s">
        <v>162</v>
      </c>
      <c r="B79" s="2" t="str">
        <f>image("https://ws-tcg.com/wordpress/wp-content/uploads/today_card/20221003_jk05.png")</f>
        <v/>
      </c>
      <c r="C79" s="7" t="s">
        <v>163</v>
      </c>
      <c r="D79" s="6" t="str">
        <f>image("https://ws-tcg.com/wordpress/wp-content/uploads/today_card/20221003_jk25.png")</f>
        <v/>
      </c>
      <c r="E79" s="5" t="s">
        <v>22</v>
      </c>
      <c r="F79" s="5"/>
    </row>
    <row r="80" ht="137.25" customHeight="1">
      <c r="A80" s="1" t="s">
        <v>164</v>
      </c>
      <c r="B80" s="2" t="str">
        <f>image("https://ws-tcg.com/wordpress/wp-content/uploads/today_card/20221003_jk06.png")</f>
        <v/>
      </c>
      <c r="C80" s="7" t="s">
        <v>165</v>
      </c>
      <c r="D80" s="6" t="str">
        <f>image("https://ws-tcg.com/wordpress/wp-content/uploads/today_card/20221003_jk26.png")</f>
        <v/>
      </c>
      <c r="E80" s="5" t="s">
        <v>22</v>
      </c>
      <c r="F80" s="5"/>
    </row>
    <row r="81" ht="137.25" customHeight="1">
      <c r="A81" s="1" t="s">
        <v>166</v>
      </c>
      <c r="B81" s="2" t="str">
        <f>image("https://ws-tcg.com/wordpress/wp-content/uploads/today_card/20221007_jx03.png")</f>
        <v/>
      </c>
      <c r="C81" s="3" t="s">
        <v>167</v>
      </c>
      <c r="D81" s="2" t="str">
        <f>image("https://ws-tcg.com/wordpress/wp-content/uploads/today_card/20221007_jx23.png")</f>
        <v/>
      </c>
      <c r="E81" s="5" t="s">
        <v>22</v>
      </c>
      <c r="F81" s="5"/>
    </row>
    <row r="82" ht="137.25" customHeight="1">
      <c r="A82" s="1" t="s">
        <v>168</v>
      </c>
      <c r="B82" s="2" t="str">
        <f>image("https://ws-tcg.com/wordpress/wp-content/uploads/today_card/20221003_jk07.png")</f>
        <v/>
      </c>
      <c r="C82" s="3" t="s">
        <v>169</v>
      </c>
      <c r="D82" s="2" t="str">
        <f>image("https://ws-tcg.com/wordpress/wp-content/uploads/today_card/20221003_jk08.png")</f>
        <v/>
      </c>
      <c r="E82" s="5" t="str">
        <f>image("https://ws-tcg.com/wordpress/wp-content/uploads/today_card/20221003_jk27.png")</f>
        <v/>
      </c>
      <c r="F82" s="5" t="s">
        <v>54</v>
      </c>
    </row>
    <row r="83" ht="137.25" customHeight="1">
      <c r="A83" s="1" t="s">
        <v>170</v>
      </c>
      <c r="B83" s="2" t="str">
        <f>image("https://ws-tcg.com/wordpress/wp-content/uploads/today_card/20221014_zn08.png")</f>
        <v/>
      </c>
      <c r="C83" s="7" t="s">
        <v>171</v>
      </c>
      <c r="D83" s="2" t="str">
        <f>image("https://ws-tcg.com/wordpress/wp-content/uploads/today_card/20221014_zn37.png")</f>
        <v/>
      </c>
      <c r="E83" s="5" t="s">
        <v>22</v>
      </c>
      <c r="F83" s="5"/>
    </row>
    <row r="84" ht="137.25" customHeight="1">
      <c r="A84" s="1" t="s">
        <v>172</v>
      </c>
      <c r="B84" s="2" t="str">
        <f>image("https://ws-tcg.com/wordpress/wp-content/uploads/today_card/20220929_kj04.png")</f>
        <v/>
      </c>
      <c r="C84" s="7" t="s">
        <v>173</v>
      </c>
      <c r="D84" s="6" t="str">
        <f>image("https://ws-tcg.com/wordpress/wp-content/uploads/today_card/20220929_kj24.png")</f>
        <v/>
      </c>
      <c r="E84" s="5" t="s">
        <v>22</v>
      </c>
      <c r="F84" s="5"/>
    </row>
    <row r="85" ht="137.25" customHeight="1">
      <c r="A85" s="1" t="s">
        <v>174</v>
      </c>
      <c r="B85" s="2" t="str">
        <f>image("https://ws-tcg.com/wordpress/wp-content/uploads/today_card/20221003_jk09.png")</f>
        <v/>
      </c>
      <c r="C85" s="3" t="s">
        <v>175</v>
      </c>
      <c r="D85" s="6" t="str">
        <f>image("https://ws-tcg.com/wordpress/wp-content/uploads/today_card/20221003_jk28.png")</f>
        <v/>
      </c>
      <c r="E85" s="5" t="s">
        <v>22</v>
      </c>
      <c r="F85" s="5"/>
    </row>
    <row r="86" ht="137.25" customHeight="1">
      <c r="A86" s="1" t="s">
        <v>176</v>
      </c>
      <c r="B86" s="11" t="str">
        <f>image("https://ws-tcg.com/wordpress/wp-content/uploads/today_card/20221003_jk02.png")</f>
        <v/>
      </c>
      <c r="C86" s="3" t="s">
        <v>177</v>
      </c>
      <c r="D86" s="6" t="str">
        <f>image("https://ws-tcg.com/wordpress/wp-content/uploads/today_card/20221003_jk22.png")</f>
        <v/>
      </c>
      <c r="E86" s="5" t="s">
        <v>22</v>
      </c>
      <c r="F86" s="5"/>
    </row>
    <row r="87" ht="137.25" customHeight="1">
      <c r="A87" s="1" t="s">
        <v>178</v>
      </c>
      <c r="B87" s="11" t="str">
        <f>image("https://ws-tcg.com/wordpress/wp-content/uploads/today_card/20220929_kj01.png")</f>
        <v/>
      </c>
      <c r="C87" s="7" t="s">
        <v>179</v>
      </c>
      <c r="D87" s="11" t="str">
        <f>image("https://ws-tcg.com/wordpress/wp-content/uploads/today_card/20220929_kj21.png")</f>
        <v/>
      </c>
      <c r="E87" s="5" t="s">
        <v>22</v>
      </c>
      <c r="F87" s="5"/>
    </row>
    <row r="88" ht="137.25" customHeight="1">
      <c r="A88" s="1" t="s">
        <v>180</v>
      </c>
      <c r="B88" s="2" t="str">
        <f>image("https://ws-tcg.com/wordpress/wp-content/uploads/today_card/20221014_zn09.png")</f>
        <v/>
      </c>
      <c r="C88" s="7" t="s">
        <v>181</v>
      </c>
      <c r="D88" s="6" t="str">
        <f>image("https://ws-tcg.com/wordpress/wp-content/uploads/today_card/20221014_zn38.png")</f>
        <v/>
      </c>
      <c r="E88" s="5" t="s">
        <v>22</v>
      </c>
      <c r="F88" s="5"/>
    </row>
    <row r="89" ht="137.25" customHeight="1">
      <c r="A89" s="1" t="s">
        <v>182</v>
      </c>
      <c r="B89" s="2" t="str">
        <f>image("https://ws-tcg.com/wordpress/wp-content/uploads/today_card/20221014_zn07.png")</f>
        <v/>
      </c>
      <c r="C89" s="7" t="s">
        <v>183</v>
      </c>
      <c r="D89" s="6" t="str">
        <f>image("https://ws-tcg.com/wordpress/wp-content/uploads/today_card/20221014_zn36.png")</f>
        <v/>
      </c>
      <c r="E89" s="5" t="s">
        <v>22</v>
      </c>
      <c r="F89" s="5"/>
    </row>
    <row r="90" ht="137.25" customHeight="1">
      <c r="A90" s="1" t="s">
        <v>184</v>
      </c>
      <c r="B90" s="2" t="str">
        <f>image("https://ws-tcg.com/wordpress/wp-content/uploads/today_card/20221003_jk04.png")</f>
        <v/>
      </c>
      <c r="C90" s="7" t="s">
        <v>185</v>
      </c>
      <c r="D90" s="2" t="str">
        <f>image("https://ws-tcg.com/wordpress/wp-content/uploads/today_card/20221003_jk24.png")</f>
        <v/>
      </c>
      <c r="E90" s="5" t="s">
        <v>22</v>
      </c>
      <c r="F90" s="5"/>
    </row>
    <row r="91" ht="137.25" customHeight="1">
      <c r="A91" s="1" t="s">
        <v>186</v>
      </c>
      <c r="B91" s="2" t="str">
        <f>image("https://ws-tcg.com/wordpress/wp-content/uploads/today_card/20221017_ci12.png")</f>
        <v/>
      </c>
      <c r="C91" s="7" t="s">
        <v>187</v>
      </c>
      <c r="D91" s="6" t="str">
        <f>image("https://ws-tcg.com/wordpress/wp-content/uploads/today_card/20221017_ci29.png")</f>
        <v/>
      </c>
      <c r="E91" s="5" t="s">
        <v>22</v>
      </c>
      <c r="F91" s="5"/>
    </row>
    <row r="92" ht="137.25" customHeight="1">
      <c r="A92" s="1" t="s">
        <v>188</v>
      </c>
      <c r="B92" s="2" t="str">
        <f>image("https://ws-tcg.com/wordpress/wp-content/uploads/today_card/20220929_kj05.png")</f>
        <v/>
      </c>
      <c r="C92" s="7" t="s">
        <v>189</v>
      </c>
      <c r="D92" s="6" t="str">
        <f>image("https://ws-tcg.com/wordpress/wp-content/uploads/today_card/20220929_kj25.png")</f>
        <v/>
      </c>
      <c r="E92" s="5" t="s">
        <v>22</v>
      </c>
      <c r="F92" s="5"/>
    </row>
    <row r="93" ht="137.25" customHeight="1">
      <c r="A93" s="1" t="s">
        <v>190</v>
      </c>
      <c r="B93" s="2" t="str">
        <f>image("https://ws-tcg.com/wordpress/wp-content/uploads/today_card/20221007_jx02.png")</f>
        <v/>
      </c>
      <c r="C93" s="7" t="s">
        <v>191</v>
      </c>
      <c r="D93" s="2" t="str">
        <f>image("https://ws-tcg.com/wordpress/wp-content/uploads/today_card/20221007_jx22.png")</f>
        <v/>
      </c>
      <c r="E93" s="5" t="s">
        <v>22</v>
      </c>
      <c r="F93" s="5"/>
    </row>
    <row r="94" ht="137.25" customHeight="1">
      <c r="A94" s="1" t="s">
        <v>192</v>
      </c>
      <c r="B94" s="2" t="str">
        <f>image("https://ws-tcg.com/wordpress/wp-content/uploads/today_card/20221017_ci09.png")</f>
        <v/>
      </c>
      <c r="C94" s="7" t="s">
        <v>193</v>
      </c>
      <c r="D94" s="6" t="str">
        <f>image("https://ws-tcg.com/wordpress/wp-content/uploads/today_card/20221017_ci26.png")</f>
        <v/>
      </c>
      <c r="E94" s="5" t="s">
        <v>22</v>
      </c>
      <c r="F94" s="5"/>
    </row>
    <row r="95" ht="137.25" customHeight="1">
      <c r="A95" s="1" t="s">
        <v>194</v>
      </c>
      <c r="B95" s="2" t="str">
        <f>image("https://ws-tcg.com/wordpress/wp-content/uploads/today_card/20221014_zn10.png")</f>
        <v/>
      </c>
      <c r="C95" s="7" t="s">
        <v>195</v>
      </c>
      <c r="D95" s="6" t="str">
        <f>image("https://ws-tcg.com/wordpress/wp-content/uploads/today_card/20221014_zn39.png")</f>
        <v/>
      </c>
      <c r="E95" s="5" t="s">
        <v>49</v>
      </c>
      <c r="F95" s="5"/>
    </row>
    <row r="96" ht="137.25" customHeight="1">
      <c r="A96" s="1" t="s">
        <v>196</v>
      </c>
      <c r="B96" s="2" t="str">
        <f>image("https://ws-tcg.com/wordpress/wp-content/uploads/today_card/20221007_jx04.png")</f>
        <v/>
      </c>
      <c r="C96" s="7" t="s">
        <v>197</v>
      </c>
      <c r="D96" s="6" t="str">
        <f>image("https://ws-tcg.com/wordpress/wp-content/uploads/today_card/20221007_jx24.png")</f>
        <v/>
      </c>
      <c r="E96" s="5" t="s">
        <v>49</v>
      </c>
      <c r="F96" s="5"/>
    </row>
    <row r="97" ht="137.25" customHeight="1">
      <c r="A97" s="1" t="s">
        <v>198</v>
      </c>
      <c r="B97" s="2" t="str">
        <f>image("https://i.imgur.com/BBQL6Oa.png?1")</f>
        <v/>
      </c>
      <c r="C97" s="7" t="s">
        <v>199</v>
      </c>
      <c r="D97" s="6" t="str">
        <f>image("https://i.imgur.com/3sbYzxr.png?1")</f>
        <v/>
      </c>
      <c r="E97" s="5" t="s">
        <v>49</v>
      </c>
      <c r="F97" s="5"/>
    </row>
    <row r="98" ht="137.25" customHeight="1">
      <c r="A98" s="1" t="s">
        <v>200</v>
      </c>
      <c r="B98" s="2" t="str">
        <f>image("https://i.imgur.com/rvdqwUn.png?1")</f>
        <v/>
      </c>
      <c r="C98" s="7" t="s">
        <v>201</v>
      </c>
      <c r="D98" s="6" t="str">
        <f>image("https://i.imgur.com/ojEyIhR.png?1")</f>
        <v/>
      </c>
      <c r="E98" s="5" t="s">
        <v>49</v>
      </c>
      <c r="F98" s="5"/>
    </row>
    <row r="99" ht="137.25" customHeight="1">
      <c r="A99" s="1" t="s">
        <v>202</v>
      </c>
      <c r="B99" s="2" t="str">
        <f>image("https://i.imgur.com/m0gJ9kp.png?1")</f>
        <v/>
      </c>
      <c r="C99" s="7" t="s">
        <v>203</v>
      </c>
      <c r="D99" s="6" t="str">
        <f>image("https://i.imgur.com/rxadXdG.png?1")</f>
        <v/>
      </c>
      <c r="E99" s="5" t="str">
        <f>image("https://i.imgur.com/ckAobAj.png?1")</f>
        <v/>
      </c>
      <c r="F99" s="5" t="s">
        <v>204</v>
      </c>
    </row>
    <row r="100" ht="137.25" customHeight="1">
      <c r="A100" s="1" t="s">
        <v>205</v>
      </c>
      <c r="B100" s="2" t="str">
        <f>image("https://i.imgur.com/mKN9IrM.png?1")</f>
        <v/>
      </c>
      <c r="C100" s="7" t="s">
        <v>203</v>
      </c>
      <c r="D100" s="6" t="str">
        <f>image("https://i.imgur.com/xRnSjfO.png?1")</f>
        <v/>
      </c>
      <c r="E100" s="5" t="s">
        <v>49</v>
      </c>
      <c r="F100" s="5"/>
    </row>
    <row r="101" ht="137.25" customHeight="1">
      <c r="A101" s="1" t="s">
        <v>206</v>
      </c>
      <c r="B101" s="2" t="str">
        <f>image("https://ws-tcg.com/wordpress/wp-content/uploads/today_card/20221018_jn04.png")</f>
        <v/>
      </c>
      <c r="C101" s="7" t="s">
        <v>207</v>
      </c>
      <c r="D101" s="6"/>
      <c r="E101" s="5"/>
      <c r="F101" s="5"/>
    </row>
    <row r="102" ht="137.25" customHeight="1">
      <c r="A102" s="1" t="s">
        <v>208</v>
      </c>
      <c r="B102" s="2" t="str">
        <f>image("https://ws-tcg.com/wordpress/wp-content/uploads/today_card/20221018_jn12.png")</f>
        <v/>
      </c>
      <c r="C102" s="7" t="s">
        <v>209</v>
      </c>
      <c r="D102" s="6"/>
      <c r="E102" s="5"/>
      <c r="F102" s="5"/>
    </row>
    <row r="103" ht="137.25" customHeight="1">
      <c r="A103" s="1" t="s">
        <v>210</v>
      </c>
      <c r="B103" s="2" t="str">
        <f>image("https://ws-tcg.com/wordpress/wp-content/uploads/today_card/20221018_jn05.png")</f>
        <v/>
      </c>
      <c r="C103" s="7" t="s">
        <v>211</v>
      </c>
      <c r="D103" s="6"/>
      <c r="E103" s="5"/>
      <c r="F103" s="5"/>
    </row>
    <row r="104" ht="137.25" customHeight="1">
      <c r="A104" s="1" t="s">
        <v>212</v>
      </c>
      <c r="B104" s="2" t="str">
        <f>image("https://ws-tcg.com/wordpress/wp-content/uploads/today_card/20221018_jn07.png")</f>
        <v/>
      </c>
      <c r="C104" s="7" t="s">
        <v>213</v>
      </c>
      <c r="D104" s="6"/>
      <c r="E104" s="5"/>
      <c r="F104" s="5"/>
    </row>
    <row r="105" ht="137.25" customHeight="1">
      <c r="A105" s="1" t="s">
        <v>214</v>
      </c>
      <c r="B105" s="2" t="str">
        <f>image("https://ws-tcg.com/wordpress/wp-content/uploads/today_card/20221018_jn08.png")</f>
        <v/>
      </c>
      <c r="C105" s="7" t="s">
        <v>215</v>
      </c>
      <c r="D105" s="6"/>
      <c r="E105" s="5"/>
      <c r="F105" s="5"/>
    </row>
    <row r="106" ht="137.25" customHeight="1">
      <c r="A106" s="1" t="s">
        <v>216</v>
      </c>
      <c r="B106" s="2" t="str">
        <f>image("https://ws-tcg.com/wordpress/wp-content/uploads/today_card/20221018_jn11.png")</f>
        <v/>
      </c>
      <c r="C106" s="7" t="s">
        <v>217</v>
      </c>
      <c r="D106" s="6"/>
      <c r="E106" s="5"/>
      <c r="F106" s="5"/>
    </row>
    <row r="107" ht="137.25" customHeight="1">
      <c r="A107" s="1" t="s">
        <v>218</v>
      </c>
      <c r="B107" s="2" t="str">
        <f>image("https://ws-tcg.com/wordpress/wp-content/uploads/today_card/20221018_jn09.png")</f>
        <v/>
      </c>
      <c r="C107" s="7" t="s">
        <v>219</v>
      </c>
      <c r="D107" s="6"/>
      <c r="E107" s="5"/>
      <c r="F107" s="5"/>
    </row>
    <row r="108" ht="137.25" customHeight="1">
      <c r="A108" s="1" t="s">
        <v>220</v>
      </c>
      <c r="B108" s="2" t="str">
        <f>image("https://ws-tcg.com/wordpress/wp-content/uploads/today_card/20221018_jn06.png")</f>
        <v/>
      </c>
      <c r="C108" s="7" t="s">
        <v>221</v>
      </c>
      <c r="D108" s="6"/>
      <c r="E108" s="5"/>
      <c r="F108" s="5"/>
    </row>
    <row r="109" ht="137.25" customHeight="1">
      <c r="A109" s="1" t="s">
        <v>222</v>
      </c>
      <c r="B109" s="2" t="str">
        <f>image("https://ws-tcg.com/wordpress/wp-content/uploads/today_card/20221018_jn10.png")</f>
        <v/>
      </c>
      <c r="C109" s="7" t="s">
        <v>223</v>
      </c>
      <c r="D109" s="6"/>
      <c r="E109" s="5"/>
      <c r="F109" s="5"/>
    </row>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9.75"/>
    <col customWidth="1" min="2" max="2" width="16.5"/>
    <col customWidth="1" min="3" max="3" width="50.88"/>
    <col customWidth="1" min="4" max="5" width="16.5"/>
    <col customWidth="1" min="6" max="6" width="9.13"/>
  </cols>
  <sheetData>
    <row r="1" ht="137.25" customHeight="1">
      <c r="A1" s="1" t="s">
        <v>224</v>
      </c>
      <c r="B1" s="2" t="str">
        <f>image("https://ws-tcg.com/wordpress/wp-content/uploads/today_card/20220622_ah23.png")</f>
        <v/>
      </c>
      <c r="C1" s="3" t="s">
        <v>225</v>
      </c>
      <c r="D1" s="4" t="str">
        <f>image("https://ws-tcg.com/wordpress/wp-content/uploads/today_card/20220622_ah34.png")</f>
        <v/>
      </c>
      <c r="E1" s="5" t="s">
        <v>226</v>
      </c>
      <c r="F1" s="5"/>
    </row>
    <row r="2" ht="137.25" customHeight="1">
      <c r="A2" s="1" t="s">
        <v>227</v>
      </c>
      <c r="B2" s="2" t="str">
        <f>image("https://ws-tcg.com/wordpress/wp-content/images/cardlist/p/pxr_s94/pxr_s94_t02.png")</f>
        <v/>
      </c>
      <c r="C2" s="3" t="s">
        <v>228</v>
      </c>
      <c r="D2" s="2" t="str">
        <f>image("https://i.imgur.com/iiRmv45.png")</f>
        <v/>
      </c>
      <c r="E2" s="5" t="s">
        <v>9</v>
      </c>
      <c r="F2" s="5"/>
    </row>
    <row r="3" ht="137.25" customHeight="1">
      <c r="A3" s="1" t="s">
        <v>229</v>
      </c>
      <c r="B3" s="2" t="str">
        <f>image("https://ws-tcg.com/wordpress/wp-content/uploads/today_card/20220621_mr10.png")</f>
        <v/>
      </c>
      <c r="C3" s="3" t="s">
        <v>230</v>
      </c>
      <c r="D3" s="2"/>
      <c r="E3" s="12"/>
      <c r="F3" s="5"/>
    </row>
    <row r="4" ht="137.25" customHeight="1">
      <c r="A4" s="1" t="s">
        <v>231</v>
      </c>
      <c r="B4" s="2" t="str">
        <f>image("https://ws-tcg.com/wordpress/wp-content/uploads/today_card/20220620_ty10.png")</f>
        <v/>
      </c>
      <c r="C4" s="3" t="s">
        <v>232</v>
      </c>
      <c r="D4" s="2" t="str">
        <f>image("https://ws-tcg.com/wordpress/wp-content/uploads/today_card/20220620_ty29.png")</f>
        <v/>
      </c>
      <c r="E4" s="2" t="str">
        <f>image("https://i.imgur.com/SYrxgw1.png")</f>
        <v/>
      </c>
      <c r="F4" s="5" t="s">
        <v>233</v>
      </c>
    </row>
    <row r="5" ht="137.25" customHeight="1">
      <c r="A5" s="1" t="s">
        <v>234</v>
      </c>
      <c r="B5" s="2" t="str">
        <f>image("https://ws-tcg.com/wordpress/wp-content/uploads/today_card/20220621_mr09.png")</f>
        <v/>
      </c>
      <c r="C5" s="3" t="s">
        <v>235</v>
      </c>
      <c r="D5" s="4"/>
      <c r="E5" s="5"/>
      <c r="F5" s="5"/>
    </row>
    <row r="6" ht="137.25" customHeight="1">
      <c r="A6" s="1" t="s">
        <v>236</v>
      </c>
      <c r="B6" s="2" t="str">
        <f>image("https://ws-tcg.com/wordpress/wp-content/uploads/today_card/20220622_ah24.png")</f>
        <v/>
      </c>
      <c r="C6" s="3" t="s">
        <v>237</v>
      </c>
      <c r="D6" s="4" t="str">
        <f>image("https://ws-tcg.com/wordpress/wp-content/uploads/today_card/20220622_ah35.png")</f>
        <v/>
      </c>
      <c r="E6" s="5" t="s">
        <v>226</v>
      </c>
      <c r="F6" s="5"/>
    </row>
    <row r="7" ht="137.25" customHeight="1">
      <c r="A7" s="1" t="s">
        <v>238</v>
      </c>
      <c r="B7" s="2" t="str">
        <f>image("https://ws-tcg.com/wordpress/wp-content/uploads/today_card/20220621_mr08.png")</f>
        <v/>
      </c>
      <c r="C7" s="3" t="s">
        <v>239</v>
      </c>
      <c r="D7" s="2"/>
      <c r="E7" s="5"/>
      <c r="F7" s="5"/>
    </row>
    <row r="8" ht="137.25" customHeight="1">
      <c r="A8" s="1" t="s">
        <v>240</v>
      </c>
      <c r="B8" s="2" t="str">
        <f>image("https://ws-tcg.com/wordpress/wp-content/images/cardlist/p/pxr_s94/pxr_s94_t08.png")</f>
        <v/>
      </c>
      <c r="C8" s="3" t="s">
        <v>241</v>
      </c>
      <c r="D8" s="4" t="str">
        <f>image("https://ws-tcg.com/wordpress/wp-content/images/cardlist/p/pxr_s94/pxr_s94_t08r.png")</f>
        <v/>
      </c>
      <c r="E8" s="5" t="s">
        <v>226</v>
      </c>
      <c r="F8" s="5"/>
    </row>
    <row r="9" ht="137.25" customHeight="1">
      <c r="A9" s="1" t="s">
        <v>242</v>
      </c>
      <c r="B9" s="2" t="str">
        <f>image("https://ws-tcg.com/wordpress/wp-content/uploads/today_card/20220622_ah25.png")</f>
        <v/>
      </c>
      <c r="C9" s="7" t="s">
        <v>243</v>
      </c>
      <c r="D9" s="4" t="str">
        <f>image("https://ws-tcg.com/wordpress/wp-content/uploads/today_card/20220622_ah36.png")</f>
        <v/>
      </c>
      <c r="E9" s="5" t="s">
        <v>226</v>
      </c>
      <c r="F9" s="5"/>
    </row>
    <row r="10" ht="137.25" customHeight="1">
      <c r="A10" s="1" t="s">
        <v>244</v>
      </c>
      <c r="B10" s="2" t="str">
        <f>image("https://i.imgur.com/b7ScJeo.png?1")</f>
        <v/>
      </c>
      <c r="C10" s="7" t="s">
        <v>245</v>
      </c>
      <c r="D10" s="6" t="str">
        <f>image("https://i.imgur.com/b7ScJeo.png?1")</f>
        <v/>
      </c>
      <c r="E10" s="5" t="s">
        <v>226</v>
      </c>
      <c r="F10" s="5"/>
    </row>
    <row r="11" ht="137.25" customHeight="1">
      <c r="A11" s="1" t="s">
        <v>246</v>
      </c>
      <c r="B11" s="2" t="str">
        <f>image("https://i.imgur.com/GxwakvI.png?1")</f>
        <v/>
      </c>
      <c r="C11" s="7" t="s">
        <v>245</v>
      </c>
      <c r="D11" s="4"/>
      <c r="E11" s="5"/>
      <c r="F11" s="5"/>
    </row>
    <row r="12" ht="137.25" customHeight="1">
      <c r="A12" s="1" t="s">
        <v>247</v>
      </c>
      <c r="B12" s="2" t="str">
        <f>image("https://i.imgur.com/Y93zqSb.png?1")</f>
        <v/>
      </c>
      <c r="C12" s="7" t="s">
        <v>248</v>
      </c>
      <c r="D12" s="4"/>
      <c r="E12" s="5"/>
      <c r="F12" s="5"/>
    </row>
    <row r="13" ht="137.25" customHeight="1">
      <c r="A13" s="1" t="s">
        <v>249</v>
      </c>
      <c r="B13" s="2" t="str">
        <f>image("https://ws-tcg.com/wordpress/wp-content/images/cardlist/p/pxr_s94/pxr_s94_t13.png")</f>
        <v/>
      </c>
      <c r="C13" s="3" t="s">
        <v>250</v>
      </c>
      <c r="D13" s="4"/>
      <c r="E13" s="5"/>
      <c r="F13" s="5"/>
    </row>
    <row r="14" ht="137.25" customHeight="1">
      <c r="A14" s="1" t="s">
        <v>251</v>
      </c>
      <c r="B14" s="2" t="str">
        <f>image("https://ws-tcg.com/wordpress/wp-content/images/cardlist/p/pxr_s94/pxr_s94_t14.png")</f>
        <v/>
      </c>
      <c r="C14" s="7" t="s">
        <v>252</v>
      </c>
      <c r="D14" s="6"/>
      <c r="E14" s="5"/>
      <c r="F14" s="5"/>
    </row>
    <row r="15" ht="137.25" customHeight="1">
      <c r="A15" s="1" t="s">
        <v>253</v>
      </c>
      <c r="B15" s="2" t="str">
        <f>image("https://ws-tcg.com/wordpress/wp-content/uploads/today_card/20220621_mr11.png")</f>
        <v/>
      </c>
      <c r="C15" s="7" t="s">
        <v>254</v>
      </c>
      <c r="D15" s="6"/>
      <c r="E15" s="5"/>
      <c r="F15" s="5"/>
    </row>
    <row r="16" ht="137.25" customHeight="1">
      <c r="A16" s="1" t="s">
        <v>255</v>
      </c>
      <c r="B16" s="2" t="str">
        <f>image("https://ws-tcg.com/wordpress/wp-content/images/cardlist/p/pxr_s94/pxr_s94_t16.png")</f>
        <v/>
      </c>
      <c r="C16" s="7" t="s">
        <v>256</v>
      </c>
      <c r="D16" s="4" t="str">
        <f>image("https://ws-tcg.com/wordpress/wp-content/images/cardlist/p/pxr_s94/pxr_s94_t16r.png")</f>
        <v/>
      </c>
      <c r="E16" s="5" t="s">
        <v>226</v>
      </c>
      <c r="F16" s="5"/>
    </row>
    <row r="17" ht="137.25" customHeight="1">
      <c r="A17" s="1" t="s">
        <v>257</v>
      </c>
      <c r="B17" s="2" t="str">
        <f>image("https://ws-tcg.com/wordpress/wp-content/images/cardlist/p/pxr_s94/pxr_s94_t17.png")</f>
        <v/>
      </c>
      <c r="C17" s="7" t="s">
        <v>258</v>
      </c>
      <c r="D17" s="13"/>
      <c r="E17" s="5"/>
      <c r="F17" s="5"/>
    </row>
    <row r="18" ht="137.25" customHeight="1">
      <c r="A18" s="1" t="s">
        <v>259</v>
      </c>
      <c r="B18" s="2" t="str">
        <f>image("https://ws-tcg.com/wordpress/wp-content/images/cardlist/p/pxr_s94/pxr_s94_t18.png")</f>
        <v/>
      </c>
      <c r="C18" s="7" t="s">
        <v>260</v>
      </c>
      <c r="D18" s="6" t="str">
        <f>image("https://ws-tcg.com/wordpress/wp-content/images/cardlist/p/pxr_s94/pxr_s94_t18r.png")</f>
        <v/>
      </c>
      <c r="E18" s="5" t="s">
        <v>226</v>
      </c>
      <c r="F18" s="5"/>
    </row>
    <row r="19" ht="137.25" customHeight="1">
      <c r="A19" s="1" t="s">
        <v>261</v>
      </c>
      <c r="B19" s="2" t="str">
        <f>image("https://ws-tcg.com/wordpress/wp-content/images/cardlist/p/pxr_s94/pxr_s94_t19.png")</f>
        <v/>
      </c>
      <c r="C19" s="7" t="s">
        <v>262</v>
      </c>
      <c r="D19" s="6"/>
      <c r="E19" s="5"/>
      <c r="F19" s="5"/>
    </row>
    <row r="20" ht="137.25" customHeight="1">
      <c r="A20" s="1" t="s">
        <v>263</v>
      </c>
      <c r="B20" s="2" t="str">
        <f>image("https://ws-tcg.com/wordpress/wp-content/images/cardlist/p/pxr_s94/pxr_s94_t20.png")</f>
        <v/>
      </c>
      <c r="C20" s="7" t="s">
        <v>264</v>
      </c>
      <c r="D20" s="6"/>
      <c r="E20" s="5"/>
      <c r="F20" s="5"/>
    </row>
    <row r="21" ht="137.25" customHeight="1">
      <c r="A21" s="1" t="s">
        <v>265</v>
      </c>
      <c r="B21" s="2" t="str">
        <f>image("https://ws-tcg.com/wordpress/wp-content/images/cardlist/p/pxr_s94/pxr_s94_t21.png")</f>
        <v/>
      </c>
      <c r="C21" s="7" t="s">
        <v>266</v>
      </c>
      <c r="D21" s="6" t="str">
        <f>image("https://ws-tcg.com/wordpress/wp-content/images/cardlist/p/pxr_s94/pxr_s94_t21r.png")</f>
        <v/>
      </c>
      <c r="E21" s="5" t="str">
        <f>image("https://ws-tcg.com/wordpress/wp-content/images/cardlist/p/pxr_s94/pxr_s94_t21s.png")</f>
        <v/>
      </c>
      <c r="F21" s="5" t="s">
        <v>267</v>
      </c>
    </row>
    <row r="22" ht="137.25" customHeight="1">
      <c r="A22" s="1" t="s">
        <v>268</v>
      </c>
      <c r="B22" s="2" t="str">
        <f>image("https://ws-tcg.com/wordpress/wp-content/images/cardlist/p/pxr_s94/pxr_s94_t22.png")</f>
        <v/>
      </c>
      <c r="C22" s="7" t="s">
        <v>269</v>
      </c>
      <c r="D22" s="6" t="str">
        <f>image("https://ws-tcg.com/wordpress/wp-content/images/cardlist/p/pxr_s94/pxr_s94_t22sp.png")</f>
        <v/>
      </c>
      <c r="E22" s="5" t="s">
        <v>9</v>
      </c>
      <c r="F22" s="5"/>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9.75"/>
    <col customWidth="1" min="2" max="2" width="16.5"/>
    <col customWidth="1" min="3" max="3" width="50.88"/>
    <col customWidth="1" min="4" max="5" width="16.5"/>
    <col customWidth="1" min="6" max="6" width="9.13"/>
  </cols>
  <sheetData>
    <row r="1" ht="137.25" customHeight="1">
      <c r="A1" s="1" t="s">
        <v>270</v>
      </c>
      <c r="B1" s="2" t="str">
        <f>image("https://ws-tcg.com/wordpress/wp-content/uploads/today_card/20220726_om07.png")</f>
        <v/>
      </c>
      <c r="C1" s="3" t="s">
        <v>271</v>
      </c>
      <c r="D1" s="4"/>
      <c r="E1" s="5"/>
      <c r="F1" s="5"/>
    </row>
    <row r="2" ht="137.25" customHeight="1">
      <c r="A2" s="1" t="s">
        <v>272</v>
      </c>
      <c r="B2" s="2" t="str">
        <f>image("https://ws-tcg.com/wordpress/wp-content/images/cardlist/p/pxr_s94/pxr_s94_t24.png")</f>
        <v/>
      </c>
      <c r="C2" s="3" t="s">
        <v>273</v>
      </c>
      <c r="D2" s="4" t="str">
        <f>image("https://ws-tcg.com/wordpress/wp-content/uploads/20220603161723/PXR-S94-T24SP_sample.png")</f>
        <v/>
      </c>
      <c r="E2" s="5" t="s">
        <v>9</v>
      </c>
      <c r="F2" s="5"/>
    </row>
    <row r="3" ht="137.25" customHeight="1">
      <c r="A3" s="1" t="s">
        <v>274</v>
      </c>
      <c r="B3" s="2" t="str">
        <f>image("https://ws-tcg.com/wordpress/wp-content/uploads/today_card/20220726_om08.png")</f>
        <v/>
      </c>
      <c r="C3" s="3" t="s">
        <v>275</v>
      </c>
      <c r="D3" s="2"/>
      <c r="E3" s="5"/>
      <c r="F3" s="5"/>
    </row>
    <row r="4" ht="137.25" customHeight="1">
      <c r="A4" s="1" t="s">
        <v>276</v>
      </c>
      <c r="B4" s="2" t="str">
        <f>image("https://ws-tcg.com/wordpress/wp-content/images/cardlist/p/pxr_s94/pxr_s94_t26.png")</f>
        <v/>
      </c>
      <c r="C4" s="3" t="s">
        <v>277</v>
      </c>
      <c r="D4" s="2" t="str">
        <f>image("https://ws-tcg.com/wordpress/wp-content/uploads/20220603161703/PXR-S94-T26R_sample.png")</f>
        <v/>
      </c>
      <c r="E4" s="5" t="s">
        <v>226</v>
      </c>
      <c r="F4" s="5"/>
    </row>
    <row r="5" ht="137.25" customHeight="1">
      <c r="A5" s="1" t="s">
        <v>278</v>
      </c>
      <c r="B5" s="2" t="str">
        <f>image("https://ws-tcg.com/wordpress/wp-content/uploads/today_card/20220726_om06.png")</f>
        <v/>
      </c>
      <c r="C5" s="7" t="s">
        <v>279</v>
      </c>
      <c r="D5" s="2" t="str">
        <f>image("https://ws-tcg.com/wordpress/wp-content/uploads/20220603161705/PXR-S94-T27R_sample.png")</f>
        <v/>
      </c>
      <c r="E5" s="5" t="s">
        <v>226</v>
      </c>
      <c r="F5" s="5"/>
    </row>
    <row r="6" ht="137.25" customHeight="1">
      <c r="A6" s="1" t="s">
        <v>280</v>
      </c>
      <c r="B6" s="2" t="str">
        <f>image("https://ws-tcg.com/wordpress/wp-content/images/cardlist/p/pxr_s94/pxr_s94_t28.png")</f>
        <v/>
      </c>
      <c r="C6" s="3" t="s">
        <v>281</v>
      </c>
      <c r="D6" s="4"/>
      <c r="E6" s="5"/>
      <c r="F6" s="5"/>
    </row>
    <row r="7" ht="137.25" customHeight="1">
      <c r="A7" s="1" t="s">
        <v>282</v>
      </c>
      <c r="B7" s="2" t="str">
        <f>image("https://ws-tcg.com/wordpress/wp-content/images/cardlist/p/pxr_s94/pxr_s94_t29.png")</f>
        <v/>
      </c>
      <c r="C7" s="3" t="s">
        <v>283</v>
      </c>
      <c r="D7" s="2"/>
      <c r="E7" s="5"/>
      <c r="F7" s="5"/>
    </row>
    <row r="8" ht="137.25" customHeight="1">
      <c r="A8" s="1" t="s">
        <v>284</v>
      </c>
      <c r="B8" s="2" t="str">
        <f>image("https://ws-tcg.com/wordpress/wp-content/images/cardlist/p/pxr_s94/pxr_s94_t30.png")</f>
        <v/>
      </c>
      <c r="C8" s="3" t="s">
        <v>285</v>
      </c>
      <c r="D8" s="4"/>
      <c r="E8" s="5"/>
      <c r="F8" s="5"/>
    </row>
    <row r="9" ht="137.25" customHeight="1">
      <c r="A9" s="1" t="s">
        <v>286</v>
      </c>
      <c r="B9" s="2" t="str">
        <f>image("https://i.imgur.com/yvoYzPB.png?1")</f>
        <v/>
      </c>
      <c r="C9" s="7" t="s">
        <v>287</v>
      </c>
      <c r="D9" s="2" t="str">
        <f>image("https://i.imgur.com/HkOkTUj.png")</f>
        <v/>
      </c>
      <c r="E9" s="5" t="s">
        <v>226</v>
      </c>
      <c r="F9" s="5"/>
    </row>
    <row r="10" ht="137.25" customHeight="1">
      <c r="A10" s="1" t="s">
        <v>288</v>
      </c>
      <c r="B10" s="2" t="str">
        <f>image("https://i.imgur.com/n6yCCHE.png?1")</f>
        <v/>
      </c>
      <c r="C10" s="7" t="s">
        <v>289</v>
      </c>
      <c r="D10" s="4" t="str">
        <f>image("https://i.imgur.com/9tmKPGv.png")</f>
        <v/>
      </c>
      <c r="E10" s="5" t="s">
        <v>226</v>
      </c>
      <c r="F10" s="5"/>
    </row>
    <row r="11" ht="137.25" customHeight="1">
      <c r="A11" s="1" t="s">
        <v>290</v>
      </c>
      <c r="B11" s="2" t="str">
        <f>image("https://ws-tcg.com/wordpress/wp-content/uploads/today_card/20220725_kt07.png")</f>
        <v/>
      </c>
      <c r="C11" s="7" t="s">
        <v>291</v>
      </c>
      <c r="D11" s="6" t="str">
        <f>image("https://ws-tcg.com/wordpress/wp-content/uploads/20220603161712/PXR-S94-T33R_sample.png")</f>
        <v/>
      </c>
      <c r="E11" s="5" t="s">
        <v>226</v>
      </c>
      <c r="F11" s="5"/>
    </row>
    <row r="12" ht="137.25" customHeight="1">
      <c r="A12" s="1" t="s">
        <v>292</v>
      </c>
      <c r="B12" s="2" t="str">
        <f>image("https://ws-tcg.com/wordpress/wp-content/images/cardlist/p/pxr_s94/pxr_s94_t34.png")</f>
        <v/>
      </c>
      <c r="C12" s="3" t="s">
        <v>293</v>
      </c>
      <c r="D12" s="4" t="str">
        <f>image("https://ws-tcg.com/wordpress/wp-content/uploads/20220603161714/PXR-S94-T34SP_sample.png")</f>
        <v/>
      </c>
      <c r="E12" s="5" t="s">
        <v>9</v>
      </c>
      <c r="F12" s="5"/>
    </row>
    <row r="13" ht="137.25" customHeight="1">
      <c r="A13" s="1" t="s">
        <v>294</v>
      </c>
      <c r="B13" s="2" t="str">
        <f>image("https://ws-tcg.com/wordpress/wp-content/images/cardlist/p/pxr_s94/pxr_s94_t35.png")</f>
        <v/>
      </c>
      <c r="C13" s="3" t="s">
        <v>295</v>
      </c>
      <c r="D13" s="4"/>
      <c r="E13" s="5"/>
      <c r="F13" s="5"/>
    </row>
    <row r="14" ht="137.25" customHeight="1">
      <c r="A14" s="1" t="s">
        <v>296</v>
      </c>
      <c r="B14" s="2" t="str">
        <f>image("https://ws-tcg.com/wordpress/wp-content/images/cardlist/p/pxr_s94/pxr_s94_t36.png")</f>
        <v/>
      </c>
      <c r="C14" s="7" t="s">
        <v>297</v>
      </c>
      <c r="D14" s="4" t="str">
        <f>image("https://ws-tcg.com/wordpress/wp-content/uploads/20220603161716/PXR-S94-T36R_sample.png")</f>
        <v/>
      </c>
      <c r="E14" s="5" t="s">
        <v>226</v>
      </c>
      <c r="F14" s="5"/>
    </row>
    <row r="15" ht="137.25" customHeight="1">
      <c r="A15" s="1" t="s">
        <v>298</v>
      </c>
      <c r="B15" s="2" t="str">
        <f>image("https://ws-tcg.com/wordpress/wp-content/images/cardlist/p/pxr_s94/pxr_s94_t37.png")</f>
        <v/>
      </c>
      <c r="C15" s="7" t="s">
        <v>299</v>
      </c>
      <c r="D15" s="6"/>
      <c r="E15" s="5"/>
      <c r="F15" s="5"/>
    </row>
    <row r="16" ht="137.25" customHeight="1">
      <c r="A16" s="1" t="s">
        <v>300</v>
      </c>
      <c r="B16" s="2" t="str">
        <f>image("https://ws-tcg.com/wordpress/wp-content/images/cardlist/p/pxr_s94/pxr_s94_t38.png")</f>
        <v/>
      </c>
      <c r="C16" s="7" t="s">
        <v>301</v>
      </c>
      <c r="D16" s="6"/>
      <c r="E16" s="5"/>
      <c r="F16" s="5"/>
    </row>
    <row r="17" ht="137.25" customHeight="1">
      <c r="A17" s="1" t="s">
        <v>302</v>
      </c>
      <c r="B17" s="2" t="str">
        <f>image("https://ws-tcg.com/wordpress/wp-content/images/cardlist/p/pxr_s94/pxr_s94_t39.png")</f>
        <v/>
      </c>
      <c r="C17" s="7" t="s">
        <v>303</v>
      </c>
      <c r="D17" s="6"/>
      <c r="E17" s="5"/>
      <c r="F17" s="5"/>
    </row>
    <row r="18" ht="137.25" customHeight="1">
      <c r="A18" s="1" t="s">
        <v>304</v>
      </c>
      <c r="B18" s="2" t="str">
        <f>image("https://ws-tcg.com/wordpress/wp-content/images/cardlist/p/pxr_s94/pxr_s94_t40.png")</f>
        <v/>
      </c>
      <c r="C18" s="7" t="s">
        <v>305</v>
      </c>
      <c r="D18" s="2"/>
      <c r="E18" s="5"/>
      <c r="F18" s="5"/>
    </row>
    <row r="19" ht="137.25" customHeight="1">
      <c r="A19" s="1" t="s">
        <v>306</v>
      </c>
      <c r="B19" s="2" t="str">
        <f>image("https://ws-tcg.com/wordpress/wp-content/uploads/today_card/20220726_om05.png")</f>
        <v/>
      </c>
      <c r="C19" s="7" t="s">
        <v>307</v>
      </c>
      <c r="D19" s="2" t="str">
        <f>image("https://ws-tcg.com/wordpress/wp-content/uploads/20220603161717/PXR-S94-T41R_sample.png")</f>
        <v/>
      </c>
      <c r="E19" s="5" t="s">
        <v>226</v>
      </c>
      <c r="F19" s="5"/>
    </row>
    <row r="20" ht="137.25" customHeight="1">
      <c r="A20" s="1" t="s">
        <v>308</v>
      </c>
      <c r="B20" s="2" t="str">
        <f>image("https://ws-tcg.com/wordpress/wp-content/uploads/today_card/20220725_kt05.png")</f>
        <v/>
      </c>
      <c r="C20" s="7" t="s">
        <v>309</v>
      </c>
      <c r="D20" s="6" t="str">
        <f>image("https://ws-tcg.com/wordpress/wp-content/uploads/20220603161719/PXR-S94-T42SP_sample.png")</f>
        <v/>
      </c>
      <c r="E20" s="5" t="s">
        <v>9</v>
      </c>
      <c r="F20" s="5"/>
    </row>
    <row r="21" ht="137.25" customHeight="1">
      <c r="A21" s="1" t="s">
        <v>310</v>
      </c>
      <c r="B21" s="2" t="str">
        <f>image("https://i.imgur.com/SJmIB13.png?1")</f>
        <v/>
      </c>
      <c r="C21" s="7" t="s">
        <v>311</v>
      </c>
      <c r="D21" s="6" t="str">
        <f>image("https://i.imgur.com/AQAr2zl.png")</f>
        <v/>
      </c>
      <c r="E21" s="5" t="s">
        <v>226</v>
      </c>
      <c r="F21" s="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9.75"/>
    <col customWidth="1" min="2" max="2" width="16.5"/>
    <col customWidth="1" min="3" max="3" width="50.88"/>
    <col customWidth="1" min="4" max="5" width="16.5"/>
    <col customWidth="1" min="6" max="6" width="9.13"/>
  </cols>
  <sheetData>
    <row r="1" ht="137.25" customHeight="1">
      <c r="A1" s="1" t="s">
        <v>312</v>
      </c>
      <c r="B1" s="2" t="str">
        <f>image("https://ws-tcg.com/wordpress/wp-content/uploads/today_card/20220905_lm08.png")</f>
        <v/>
      </c>
      <c r="C1" s="3" t="s">
        <v>313</v>
      </c>
      <c r="D1" s="4" t="str">
        <f>image("https://ws-tcg.com/wordpress/wp-content/uploads/today_card/20220905_lm26.png")</f>
        <v/>
      </c>
      <c r="E1" s="5" t="str">
        <f>image("https://ws-tcg.com/wordpress/wp-content/uploads/today_card/20220905_lm27.png")</f>
        <v/>
      </c>
      <c r="F1" s="5" t="s">
        <v>233</v>
      </c>
    </row>
    <row r="2" ht="137.25" customHeight="1">
      <c r="A2" s="1" t="s">
        <v>314</v>
      </c>
      <c r="B2" s="2" t="str">
        <f>image("https://ws-tcg.com/wordpress/wp-content/uploads/today_card/20220905_lm07.png")</f>
        <v/>
      </c>
      <c r="C2" s="3" t="s">
        <v>315</v>
      </c>
      <c r="D2" s="4" t="str">
        <f>image("https://ws-tcg.com/wordpress/wp-content/uploads/today_card/20220905_lm24.png")</f>
        <v/>
      </c>
      <c r="E2" s="5" t="str">
        <f>image("https://ws-tcg.com/wordpress/wp-content/uploads/today_card/20220905_lm25.png")</f>
        <v/>
      </c>
      <c r="F2" s="5" t="s">
        <v>233</v>
      </c>
    </row>
    <row r="3" ht="137.25" customHeight="1">
      <c r="A3" s="1" t="s">
        <v>316</v>
      </c>
      <c r="B3" s="2" t="str">
        <f>image("https://ws-tcg.com/wordpress/wp-content/images/cardlist/p/pxr_s94/pxr_s94_t46.png")</f>
        <v/>
      </c>
      <c r="C3" s="3" t="s">
        <v>317</v>
      </c>
      <c r="D3" s="2"/>
      <c r="E3" s="5"/>
      <c r="F3" s="5"/>
    </row>
    <row r="4" ht="137.25" customHeight="1">
      <c r="A4" s="1" t="s">
        <v>318</v>
      </c>
      <c r="B4" s="2" t="str">
        <f>image("https://ws-tcg.com/wordpress/wp-content/images/cardlist/p/pxr_s94/pxr_s94_t47.png")</f>
        <v/>
      </c>
      <c r="C4" s="3" t="s">
        <v>319</v>
      </c>
      <c r="D4" s="2"/>
      <c r="E4" s="5"/>
      <c r="F4" s="5"/>
    </row>
    <row r="5" ht="137.25" customHeight="1">
      <c r="A5" s="1" t="s">
        <v>320</v>
      </c>
      <c r="B5" s="2" t="str">
        <f>image("https://ws-tcg.com/wordpress/wp-content/images/cardlist/p/pxr_s94/pxr_s94_t48.png")</f>
        <v/>
      </c>
      <c r="C5" s="7" t="s">
        <v>321</v>
      </c>
      <c r="D5" s="2"/>
      <c r="E5" s="5"/>
      <c r="F5" s="5"/>
    </row>
    <row r="6" ht="137.25" customHeight="1">
      <c r="A6" s="1" t="s">
        <v>322</v>
      </c>
      <c r="B6" s="2" t="str">
        <f>image("https://ws-tcg.com/wordpress/wp-content/images/cardlist/p/pxr_s94/pxr_s94_t49.png")</f>
        <v/>
      </c>
      <c r="C6" s="7" t="s">
        <v>323</v>
      </c>
      <c r="D6" s="4"/>
      <c r="E6" s="5"/>
      <c r="F6" s="5"/>
    </row>
    <row r="7" ht="137.25" customHeight="1">
      <c r="A7" s="1" t="s">
        <v>324</v>
      </c>
      <c r="B7" s="2" t="str">
        <f>image("https://ws-tcg.com/wordpress/wp-content/images/cardlist/p/pxr_s94/pxr_s94_t50.png")</f>
        <v/>
      </c>
      <c r="C7" s="3" t="s">
        <v>325</v>
      </c>
      <c r="D7" s="4" t="str">
        <f>image("https://ws-tcg.com/wordpress/wp-content/uploads/20220708200822/WS_PXR_S94_T49R_RRR.png")</f>
        <v/>
      </c>
      <c r="E7" s="5" t="s">
        <v>226</v>
      </c>
      <c r="F7" s="5"/>
    </row>
    <row r="8" ht="137.25" customHeight="1">
      <c r="A8" s="1" t="s">
        <v>326</v>
      </c>
      <c r="B8" s="2" t="str">
        <f>image("https://ws-tcg.com/wordpress/wp-content/images/cardlist/p/pxr_s94/pxr_s94_t51.png")</f>
        <v/>
      </c>
      <c r="C8" s="3" t="s">
        <v>327</v>
      </c>
      <c r="D8" s="4"/>
      <c r="E8" s="5"/>
      <c r="F8" s="5"/>
    </row>
    <row r="9" ht="137.25" customHeight="1">
      <c r="A9" s="1" t="s">
        <v>328</v>
      </c>
      <c r="B9" s="2" t="str">
        <f>image("https://ws-tcg.com/wordpress/wp-content/uploads/today_card/20220906_uw10.png")</f>
        <v/>
      </c>
      <c r="C9" s="7" t="s">
        <v>329</v>
      </c>
      <c r="D9" s="2" t="str">
        <f>image("https://ws-tcg.com/wordpress/wp-content/uploads/today_card/20220906_uw30.png")</f>
        <v/>
      </c>
      <c r="E9" s="5" t="s">
        <v>226</v>
      </c>
      <c r="F9" s="5"/>
    </row>
    <row r="10" ht="137.25" customHeight="1">
      <c r="A10" s="1" t="s">
        <v>330</v>
      </c>
      <c r="B10" s="2" t="str">
        <f>image("https://i.imgur.com/ILLKFLu.png?1")</f>
        <v/>
      </c>
      <c r="C10" s="7" t="s">
        <v>331</v>
      </c>
      <c r="D10" s="4" t="str">
        <f>image("https://i.imgur.com/VMY1KRm.png?1")</f>
        <v/>
      </c>
      <c r="E10" s="5" t="s">
        <v>226</v>
      </c>
      <c r="F10" s="5"/>
    </row>
    <row r="11" ht="137.25" customHeight="1">
      <c r="A11" s="1" t="s">
        <v>332</v>
      </c>
      <c r="B11" s="2" t="str">
        <f>image("https://ws-tcg.com/wordpress/wp-content/images/cardlist/p/pxr_s94/pxr_s94_t54.png")</f>
        <v/>
      </c>
      <c r="C11" s="7" t="s">
        <v>333</v>
      </c>
      <c r="D11" s="6" t="str">
        <f>image("https://ws-tcg.com/wordpress/wp-content/uploads/20220708200828/WS_PXR_S94_T53R_RRR.png")</f>
        <v/>
      </c>
      <c r="E11" s="5" t="s">
        <v>226</v>
      </c>
      <c r="F11" s="5"/>
    </row>
    <row r="12" ht="137.25" customHeight="1">
      <c r="A12" s="1" t="s">
        <v>334</v>
      </c>
      <c r="B12" s="2" t="str">
        <f>image("https://ws-tcg.com/wordpress/wp-content/images/cardlist/p/pxr_s94/pxr_s94_t55.png")</f>
        <v/>
      </c>
      <c r="C12" s="3" t="s">
        <v>335</v>
      </c>
      <c r="D12" s="4" t="str">
        <f>image("https://ws-tcg.com/wordpress/wp-content/uploads/20220708200829/WS_PXR_S94_T54R_RRR.png")</f>
        <v/>
      </c>
      <c r="E12" s="5" t="s">
        <v>226</v>
      </c>
      <c r="F12" s="5"/>
    </row>
    <row r="13" ht="137.25" customHeight="1">
      <c r="A13" s="1" t="s">
        <v>336</v>
      </c>
      <c r="B13" s="2" t="str">
        <f>image("https://ws-tcg.com/wordpress/wp-content/images/cardlist/p/pxr_s94/pxr_s94_t56.png")</f>
        <v/>
      </c>
      <c r="C13" s="3" t="s">
        <v>337</v>
      </c>
      <c r="D13" s="4"/>
      <c r="E13" s="5"/>
      <c r="F13" s="5"/>
    </row>
    <row r="14" ht="137.25" customHeight="1">
      <c r="A14" s="1" t="s">
        <v>338</v>
      </c>
      <c r="B14" s="2" t="str">
        <f>image("https://ws-tcg.com/wordpress/wp-content/images/cardlist/p/pxr_s94/pxr_s94_t57.png")</f>
        <v/>
      </c>
      <c r="C14" s="7" t="s">
        <v>339</v>
      </c>
      <c r="D14" s="4"/>
      <c r="E14" s="5"/>
      <c r="F14" s="5"/>
    </row>
    <row r="15" ht="137.25" customHeight="1">
      <c r="A15" s="1" t="s">
        <v>340</v>
      </c>
      <c r="B15" s="2" t="str">
        <f>image("https://ws-tcg.com/wordpress/wp-content/images/cardlist/p/pxr_s94/pxr_s94_t58.png")</f>
        <v/>
      </c>
      <c r="C15" s="7" t="s">
        <v>341</v>
      </c>
      <c r="D15" s="6" t="str">
        <f>image("https://ws-tcg.com/wordpress/wp-content/uploads/20220708200831/WS_PXR_S94_T57R_RRR.png")</f>
        <v/>
      </c>
      <c r="E15" s="5" t="s">
        <v>226</v>
      </c>
      <c r="F15" s="5"/>
    </row>
    <row r="16" ht="137.25" customHeight="1">
      <c r="A16" s="1" t="s">
        <v>342</v>
      </c>
      <c r="B16" s="2" t="str">
        <f>image("https://ws-tcg.com/wordpress/wp-content/images/cardlist/p/pxr_s94/pxr_s94_t59.png")</f>
        <v/>
      </c>
      <c r="C16" s="7" t="s">
        <v>343</v>
      </c>
      <c r="D16" s="6"/>
      <c r="E16" s="5"/>
      <c r="F16" s="5"/>
    </row>
    <row r="17" ht="137.25" customHeight="1">
      <c r="A17" s="1" t="s">
        <v>344</v>
      </c>
      <c r="B17" s="2" t="str">
        <f>image("https://ws-tcg.com/wordpress/wp-content/uploads/today_card/20220906_uw12.png")</f>
        <v/>
      </c>
      <c r="C17" s="7" t="s">
        <v>345</v>
      </c>
      <c r="D17" s="6"/>
      <c r="E17" s="5"/>
      <c r="F17" s="5"/>
    </row>
    <row r="18" ht="137.25" customHeight="1">
      <c r="A18" s="1" t="s">
        <v>346</v>
      </c>
      <c r="B18" s="2" t="str">
        <f>image("https://ws-tcg.com/wordpress/wp-content/uploads/today_card/20220905_lm09.png")</f>
        <v/>
      </c>
      <c r="C18" s="7" t="s">
        <v>347</v>
      </c>
      <c r="D18" s="2" t="str">
        <f>image("https://ws-tcg.com/wordpress/wp-content/uploads/today_card/20220905_lm28.png")</f>
        <v/>
      </c>
      <c r="E18" s="5" t="s">
        <v>9</v>
      </c>
      <c r="F18" s="5"/>
    </row>
    <row r="19" ht="137.25" customHeight="1">
      <c r="A19" s="1" t="s">
        <v>348</v>
      </c>
      <c r="B19" s="2" t="str">
        <f>image("https://ws-tcg.com/wordpress/wp-content/images/cardlist/p/pxr_s94/pxr_s94_t62.png")</f>
        <v/>
      </c>
      <c r="C19" s="7" t="s">
        <v>349</v>
      </c>
      <c r="D19" s="6" t="str">
        <f>image("https://ws-tcg.com/wordpress/wp-content/uploads/20220708200835/WS_PXR_S94_T61R_RRR.png")</f>
        <v/>
      </c>
      <c r="E19" s="5" t="s">
        <v>226</v>
      </c>
      <c r="F19" s="5"/>
    </row>
    <row r="20" ht="137.25" customHeight="1">
      <c r="A20" s="1" t="s">
        <v>350</v>
      </c>
      <c r="B20" s="2" t="str">
        <f>image("https://i.imgur.com/0Rf8UAl.png?1")</f>
        <v/>
      </c>
      <c r="C20" s="7" t="s">
        <v>311</v>
      </c>
      <c r="D20" s="6"/>
      <c r="E20" s="5"/>
      <c r="F20" s="5"/>
    </row>
    <row r="21" ht="137.25" customHeight="1">
      <c r="A21" s="1" t="s">
        <v>351</v>
      </c>
      <c r="B21" s="2" t="str">
        <f>image("https://i.imgur.com/0I6P0lF.png?1")</f>
        <v/>
      </c>
      <c r="C21" s="7" t="s">
        <v>287</v>
      </c>
      <c r="D21" s="6" t="str">
        <f>image("https://i.imgur.com/qsBvDlA.png?1")</f>
        <v/>
      </c>
      <c r="E21" s="5" t="s">
        <v>226</v>
      </c>
      <c r="F21" s="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