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dar/Library/Mobile Documents/com~apple~CloudDocs/Research/MPOX Modelling/mpox.multi-city/Data/Cities/"/>
    </mc:Choice>
  </mc:AlternateContent>
  <xr:revisionPtr revIDLastSave="0" documentId="13_ncr:1_{51476862-FDD8-8940-A712-29C3A705A9B2}" xr6:coauthVersionLast="47" xr6:coauthVersionMax="47" xr10:uidLastSave="{00000000-0000-0000-0000-000000000000}"/>
  <bookViews>
    <workbookView xWindow="800" yWindow="920" windowWidth="33760" windowHeight="20120" xr2:uid="{663125DE-8036-3C41-8FC3-519F8CFC2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G14" i="1" s="1"/>
  <c r="D14" i="1"/>
  <c r="G15" i="1"/>
  <c r="G9" i="1"/>
  <c r="G11" i="1"/>
  <c r="G12" i="1"/>
  <c r="G13" i="1"/>
  <c r="G10" i="1"/>
  <c r="G4" i="1"/>
  <c r="H4" i="1" s="1"/>
  <c r="G3" i="1"/>
  <c r="H3" i="1" s="1"/>
  <c r="G5" i="1"/>
  <c r="H5" i="1" s="1"/>
</calcChain>
</file>

<file path=xl/sharedStrings.xml><?xml version="1.0" encoding="utf-8"?>
<sst xmlns="http://schemas.openxmlformats.org/spreadsheetml/2006/main" count="31" uniqueCount="25">
  <si>
    <t>State</t>
  </si>
  <si>
    <t>California</t>
  </si>
  <si>
    <t>Texas</t>
  </si>
  <si>
    <t>Illinois</t>
  </si>
  <si>
    <t>HIV Prevalence (2020)</t>
  </si>
  <si>
    <t>Total</t>
  </si>
  <si>
    <t>PrEP Elig. (2021)</t>
  </si>
  <si>
    <t>Published MSM++
Estimates</t>
  </si>
  <si>
    <t>Adjustment for approx. attributed to MSM</t>
  </si>
  <si>
    <t xml:space="preserve">Chicago-Naperville-Evanston, IL	</t>
  </si>
  <si>
    <t xml:space="preserve">San Francisco-Oakland-Berkeley, CA	</t>
  </si>
  <si>
    <t>Reference</t>
  </si>
  <si>
    <t>San Francisco-Oakland-Berkeley, CA</t>
  </si>
  <si>
    <t>Metro. Statistical Area (MSA)</t>
  </si>
  <si>
    <t>Counties</t>
  </si>
  <si>
    <t>Chicago-Naperville-Elgin, IL-IN-WI</t>
  </si>
  <si>
    <t xml:space="preserve"> Houston-The Woodlands-Sugar Land, TX</t>
  </si>
  <si>
    <t>Alameda County, CA; 
Contra Costa County, CA; Marin County, CA; 
San Francisco County, CA; 
and San Mateo County, CA.</t>
  </si>
  <si>
    <t>Cook County, IL; 
DeKalb County, IL; 
DuPage County, IL; 
Grundy County, IL; 
Kane County, IL; 
Kendall County, IL; 
Lake County, IL; 
McHenry County, IL; 
Will County, IL; 
Jasper County, IN; 
Lake County, IN; 
Newton County, IN; 
Porter County, IN; and 
Kenosha County, WI.</t>
  </si>
  <si>
    <t>Austin County, TX; 
Brazoria County, TX; 
Chambers County, TX; 
Fort Bend County, TX; Galveston County, TX; 
Harris County, TX; 
Liberty County, TX; Montgomery County, TX; 
and Waller County, TX</t>
  </si>
  <si>
    <r>
      <rPr>
        <b/>
        <sz val="12"/>
        <color theme="1"/>
        <rFont val="Calibri"/>
        <family val="2"/>
        <scheme val="minor"/>
      </rPr>
      <t>To look up relevant countes, used this tool:</t>
    </r>
    <r>
      <rPr>
        <sz val="12"/>
        <color theme="1"/>
        <rFont val="Calibri"/>
        <family val="2"/>
        <scheme val="minor"/>
      </rPr>
      <t xml:space="preserve"> https://www.huduser.gov/portal/datasets/geotool/select_Geography.odn</t>
    </r>
  </si>
  <si>
    <t>--</t>
  </si>
  <si>
    <t>San Francisco County</t>
  </si>
  <si>
    <t>Cook county</t>
  </si>
  <si>
    <t>HIV Prevalence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</si>
</sst>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rgb="FF59595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0" fillId="0" borderId="0" xfId="0" applyNumberFormat="1" applyAlignment="1">
      <alignment vertical="center"/>
    </xf>
    <xf numFmtId="0" fontId="2" fillId="4" borderId="1" xfId="0" applyFont="1" applyFill="1" applyBorder="1" applyAlignment="1">
      <alignment vertical="center"/>
    </xf>
    <xf numFmtId="43" fontId="0" fillId="0" borderId="1" xfId="1" applyFont="1" applyBorder="1" applyAlignment="1">
      <alignment vertical="center"/>
    </xf>
    <xf numFmtId="43" fontId="0" fillId="0" borderId="2" xfId="1" applyFont="1" applyBorder="1" applyAlignment="1">
      <alignment vertical="center"/>
    </xf>
    <xf numFmtId="0" fontId="3" fillId="5" borderId="3" xfId="0" applyFont="1" applyFill="1" applyBorder="1" applyAlignment="1">
      <alignment horizontal="center" vertical="center" wrapText="1"/>
    </xf>
    <xf numFmtId="43" fontId="0" fillId="0" borderId="3" xfId="1" applyFont="1" applyBorder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43" fontId="0" fillId="0" borderId="7" xfId="1" applyFont="1" applyBorder="1" applyAlignment="1">
      <alignment vertical="center"/>
    </xf>
    <xf numFmtId="43" fontId="0" fillId="0" borderId="8" xfId="1" applyFont="1" applyBorder="1" applyAlignment="1">
      <alignment vertical="center"/>
    </xf>
    <xf numFmtId="43" fontId="0" fillId="0" borderId="9" xfId="1" applyFont="1" applyBorder="1" applyAlignment="1">
      <alignment vertical="center"/>
    </xf>
    <xf numFmtId="43" fontId="0" fillId="0" borderId="10" xfId="1" applyFont="1" applyBorder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2" fontId="0" fillId="0" borderId="0" xfId="2" applyNumberFormat="1" applyFont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43" fontId="0" fillId="0" borderId="1" xfId="1" quotePrefix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3" fontId="4" fillId="0" borderId="0" xfId="0" applyNumberFormat="1" applyFont="1"/>
    <xf numFmtId="3" fontId="0" fillId="0" borderId="0" xfId="0" applyNumberFormat="1"/>
    <xf numFmtId="0" fontId="0" fillId="0" borderId="1" xfId="0" applyBorder="1" applyAlignment="1">
      <alignment horizontal="left" vertical="center" wrapText="1" indent="3"/>
    </xf>
    <xf numFmtId="43" fontId="0" fillId="0" borderId="1" xfId="1" applyFont="1" applyBorder="1" applyAlignment="1">
      <alignment horizontal="right" vertical="center"/>
    </xf>
    <xf numFmtId="3" fontId="0" fillId="0" borderId="0" xfId="0" applyNumberFormat="1" applyFont="1" applyAlignment="1">
      <alignment horizontal="righ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6CD8-5AD0-F045-A717-FBB04DAF78B2}">
  <dimension ref="B1:I24"/>
  <sheetViews>
    <sheetView showGridLines="0" tabSelected="1" topLeftCell="A8" zoomScale="140" zoomScaleNormal="140" workbookViewId="0">
      <selection activeCell="D13" sqref="D13"/>
    </sheetView>
  </sheetViews>
  <sheetFormatPr baseColWidth="10" defaultRowHeight="16" x14ac:dyDescent="0.2"/>
  <cols>
    <col min="2" max="2" width="36.83203125" customWidth="1"/>
    <col min="3" max="3" width="26.6640625" customWidth="1"/>
    <col min="4" max="4" width="15.5" customWidth="1"/>
    <col min="5" max="5" width="16.5" customWidth="1"/>
    <col min="6" max="6" width="18" customWidth="1"/>
    <col min="7" max="7" width="15.83203125" customWidth="1"/>
    <col min="9" max="9" width="12.1640625" bestFit="1" customWidth="1"/>
  </cols>
  <sheetData>
    <row r="1" spans="2:9" ht="17" thickBot="1" x14ac:dyDescent="0.25"/>
    <row r="2" spans="2:9" s="2" customFormat="1" ht="53" customHeight="1" x14ac:dyDescent="0.2">
      <c r="B2" s="5" t="s">
        <v>0</v>
      </c>
      <c r="C2" s="17" t="s">
        <v>7</v>
      </c>
      <c r="D2" s="10" t="s">
        <v>6</v>
      </c>
      <c r="E2" s="11" t="s">
        <v>4</v>
      </c>
      <c r="F2" s="12" t="s">
        <v>8</v>
      </c>
      <c r="G2" s="8" t="s">
        <v>5</v>
      </c>
    </row>
    <row r="3" spans="2:9" s="2" customFormat="1" ht="26" customHeight="1" x14ac:dyDescent="0.2">
      <c r="B3" s="3" t="s">
        <v>1</v>
      </c>
      <c r="C3" s="7">
        <v>294264</v>
      </c>
      <c r="D3" s="13">
        <v>145280</v>
      </c>
      <c r="E3" s="6">
        <v>98416</v>
      </c>
      <c r="F3" s="14"/>
      <c r="G3" s="9">
        <f>SUM(D3,E3)</f>
        <v>243696</v>
      </c>
      <c r="H3" s="4">
        <f>G3*1.25</f>
        <v>304620</v>
      </c>
      <c r="I3" s="18"/>
    </row>
    <row r="4" spans="2:9" s="2" customFormat="1" ht="26" customHeight="1" x14ac:dyDescent="0.2">
      <c r="B4" s="3" t="s">
        <v>3</v>
      </c>
      <c r="C4" s="7">
        <v>84379</v>
      </c>
      <c r="D4" s="13">
        <v>46340</v>
      </c>
      <c r="E4" s="6">
        <v>40600</v>
      </c>
      <c r="F4" s="14"/>
      <c r="G4" s="9">
        <f>SUM(D4,E4)</f>
        <v>86940</v>
      </c>
      <c r="H4" s="4">
        <f t="shared" ref="H4" si="0">G4*1.25</f>
        <v>108675</v>
      </c>
      <c r="I4" s="28"/>
    </row>
    <row r="5" spans="2:9" s="2" customFormat="1" ht="26" customHeight="1" thickBot="1" x14ac:dyDescent="0.25">
      <c r="B5" s="3" t="s">
        <v>2</v>
      </c>
      <c r="C5" s="7">
        <v>201491</v>
      </c>
      <c r="D5" s="15">
        <v>102090</v>
      </c>
      <c r="E5" s="16">
        <v>115900</v>
      </c>
      <c r="F5" s="14"/>
      <c r="G5" s="9">
        <f t="shared" ref="G5" si="1">SUM(D5,E5)</f>
        <v>217990</v>
      </c>
      <c r="H5" s="4">
        <f>G5*1.25</f>
        <v>272487.5</v>
      </c>
      <c r="I5" s="18"/>
    </row>
    <row r="6" spans="2:9" x14ac:dyDescent="0.2">
      <c r="C6" s="1"/>
      <c r="D6" s="1"/>
      <c r="E6" s="1"/>
    </row>
    <row r="7" spans="2:9" x14ac:dyDescent="0.2">
      <c r="C7" s="1"/>
      <c r="D7" s="1"/>
      <c r="E7" s="1"/>
    </row>
    <row r="8" spans="2:9" ht="34" x14ac:dyDescent="0.2">
      <c r="B8" s="5" t="s">
        <v>0</v>
      </c>
      <c r="C8" s="19" t="s">
        <v>7</v>
      </c>
      <c r="D8" s="20" t="s">
        <v>6</v>
      </c>
      <c r="E8" s="20" t="s">
        <v>24</v>
      </c>
      <c r="F8" s="20"/>
      <c r="G8" s="21" t="s">
        <v>5</v>
      </c>
    </row>
    <row r="9" spans="2:9" ht="35" customHeight="1" x14ac:dyDescent="0.2">
      <c r="B9" s="27" t="s">
        <v>10</v>
      </c>
      <c r="C9" s="26" t="s">
        <v>21</v>
      </c>
      <c r="D9" s="6">
        <v>25200</v>
      </c>
      <c r="E9" s="6">
        <v>16395</v>
      </c>
      <c r="F9" s="6"/>
      <c r="G9" s="6">
        <f>ROUND(SUM(D9:E9)*1.25,2)</f>
        <v>51993.75</v>
      </c>
    </row>
    <row r="10" spans="2:9" ht="35" customHeight="1" x14ac:dyDescent="0.2">
      <c r="B10" s="30" t="s">
        <v>22</v>
      </c>
      <c r="C10" s="26"/>
      <c r="D10" s="32">
        <v>9880</v>
      </c>
      <c r="E10" s="31">
        <v>12800</v>
      </c>
      <c r="F10" s="6"/>
      <c r="G10" s="6">
        <f>ROUND(SUM(D10:E10)*1.25,2)</f>
        <v>28350</v>
      </c>
    </row>
    <row r="11" spans="2:9" ht="35" customHeight="1" x14ac:dyDescent="0.2">
      <c r="B11" s="27" t="s">
        <v>9</v>
      </c>
      <c r="C11" s="26" t="s">
        <v>21</v>
      </c>
      <c r="D11" s="6">
        <v>33580</v>
      </c>
      <c r="E11" s="6">
        <v>19407</v>
      </c>
      <c r="F11" s="6"/>
      <c r="G11" s="6">
        <f>ROUND(SUM(D11:E11)*1.25,2)</f>
        <v>66233.75</v>
      </c>
    </row>
    <row r="12" spans="2:9" ht="35" customHeight="1" x14ac:dyDescent="0.2">
      <c r="B12" s="27" t="s">
        <v>23</v>
      </c>
      <c r="C12" s="26"/>
      <c r="D12" s="6">
        <v>32420</v>
      </c>
      <c r="E12" s="6">
        <v>30300</v>
      </c>
      <c r="F12" s="6"/>
      <c r="G12" s="6">
        <f>ROUND(SUM(D12:E12)*1.25,2)</f>
        <v>78400</v>
      </c>
    </row>
    <row r="13" spans="2:9" ht="35" customHeight="1" x14ac:dyDescent="0.2">
      <c r="B13" s="27"/>
      <c r="C13" s="26" t="s">
        <v>21</v>
      </c>
      <c r="D13" s="6">
        <v>36220</v>
      </c>
      <c r="E13" s="6">
        <v>18806</v>
      </c>
      <c r="F13" s="6"/>
      <c r="G13" s="6">
        <f>ROUND(SUM(D13:E13)*1.25,2)</f>
        <v>68782.5</v>
      </c>
    </row>
    <row r="14" spans="2:9" ht="18" x14ac:dyDescent="0.2">
      <c r="D14" s="28">
        <f>4080+12080+13490+7810+1160</f>
        <v>38620</v>
      </c>
      <c r="E14" s="29">
        <f>29200+28400+28400+18100</f>
        <v>104100</v>
      </c>
      <c r="G14" s="6">
        <f t="shared" ref="G14:G15" si="2">ROUND(SUM(D14:E14)*1.25,2)</f>
        <v>178400</v>
      </c>
    </row>
    <row r="15" spans="2:9" x14ac:dyDescent="0.2">
      <c r="G15" s="6">
        <f t="shared" si="2"/>
        <v>0</v>
      </c>
    </row>
    <row r="17" spans="2:3" x14ac:dyDescent="0.2">
      <c r="B17" t="s">
        <v>20</v>
      </c>
    </row>
    <row r="20" spans="2:3" x14ac:dyDescent="0.2">
      <c r="B20" s="22" t="s">
        <v>11</v>
      </c>
      <c r="C20" s="23"/>
    </row>
    <row r="21" spans="2:3" x14ac:dyDescent="0.2">
      <c r="B21" s="22" t="s">
        <v>13</v>
      </c>
      <c r="C21" s="22" t="s">
        <v>14</v>
      </c>
    </row>
    <row r="22" spans="2:3" ht="85" x14ac:dyDescent="0.2">
      <c r="B22" s="24" t="s">
        <v>12</v>
      </c>
      <c r="C22" s="25" t="s">
        <v>17</v>
      </c>
    </row>
    <row r="23" spans="2:3" ht="238" x14ac:dyDescent="0.2">
      <c r="B23" s="24" t="s">
        <v>15</v>
      </c>
      <c r="C23" s="25" t="s">
        <v>18</v>
      </c>
    </row>
    <row r="24" spans="2:3" ht="153" x14ac:dyDescent="0.2">
      <c r="B24" s="24" t="s">
        <v>16</v>
      </c>
      <c r="C24" s="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Nodar Kipshidze</dc:creator>
  <cp:lastModifiedBy>Nodar Kipshidze</cp:lastModifiedBy>
  <dcterms:created xsi:type="dcterms:W3CDTF">2023-05-17T15:47:13Z</dcterms:created>
  <dcterms:modified xsi:type="dcterms:W3CDTF">2023-08-31T22:36:16Z</dcterms:modified>
</cp:coreProperties>
</file>