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M2025007614\Documents\Cursos\Excel&amp;VBA\"/>
    </mc:Choice>
  </mc:AlternateContent>
  <xr:revisionPtr revIDLastSave="0" documentId="13_ncr:1_{5BE102FB-64C0-4C9C-8356-207061DC8738}" xr6:coauthVersionLast="47" xr6:coauthVersionMax="47" xr10:uidLastSave="{00000000-0000-0000-0000-000000000000}"/>
  <bookViews>
    <workbookView xWindow="-28920" yWindow="-120" windowWidth="29040" windowHeight="15990" tabRatio="849" activeTab="1" xr2:uid="{00000000-000D-0000-FFFF-FFFF00000000}"/>
  </bookViews>
  <sheets>
    <sheet name="Index" sheetId="1" r:id="rId1"/>
    <sheet name="Advanced Calculation Tools" sheetId="7" r:id="rId2"/>
    <sheet name="3. Scenario summary" sheetId="18" r:id="rId3"/>
    <sheet name="Protection" sheetId="15" r:id="rId4"/>
    <sheet name="Data" sheetId="12" r:id="rId5"/>
  </sheets>
  <definedNames>
    <definedName name="_xlnm._FilterDatabase" localSheetId="1" hidden="1">'Advanced Calculation Tools'!#REF!</definedName>
    <definedName name="_xlnm.Criteria" localSheetId="1">'Advanced Calculation Tools'!#REF!</definedName>
    <definedName name="solver_adj" localSheetId="1" hidden="1">'Advanced Calculation Tools'!$D$76:$D$79</definedName>
    <definedName name="solver_cvg" localSheetId="1" hidden="1">0.0001</definedName>
    <definedName name="solver_drv" localSheetId="1" hidden="1">2</definedName>
    <definedName name="solver_eng" localSheetId="1" hidden="1">1</definedName>
    <definedName name="solver_est" localSheetId="1" hidden="1">1</definedName>
    <definedName name="solver_itr" localSheetId="1" hidden="1">2147483647</definedName>
    <definedName name="solver_lhs1" localSheetId="1" hidden="1">'Advanced Calculation Tools'!$D$76:$D$79</definedName>
    <definedName name="solver_lhs2" localSheetId="1" hidden="1">'Advanced Calculation Tools'!$D$76:$D$79</definedName>
    <definedName name="solver_lhs3" localSheetId="1" hidden="1">'Advanced Calculation Tools'!$E$80</definedName>
    <definedName name="solver_lhs4" localSheetId="1" hidden="1">'Advanced Calculation Tools'!$F$76:$F$79</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4</definedName>
    <definedName name="solver_nwt" localSheetId="1" hidden="1">1</definedName>
    <definedName name="solver_opt" localSheetId="1" hidden="1">'Advanced Calculation Tools'!$G$80</definedName>
    <definedName name="solver_pre" localSheetId="1" hidden="1">0.000001</definedName>
    <definedName name="solver_rbv" localSheetId="1" hidden="1">2</definedName>
    <definedName name="solver_rel1" localSheetId="1" hidden="1">4</definedName>
    <definedName name="solver_rel2" localSheetId="1" hidden="1">3</definedName>
    <definedName name="solver_rel3" localSheetId="1" hidden="1">1</definedName>
    <definedName name="solver_rel4" localSheetId="1" hidden="1">1</definedName>
    <definedName name="solver_rhs1" localSheetId="1" hidden="1">"entero"</definedName>
    <definedName name="solver_rhs2" localSheetId="1" hidden="1">'Advanced Calculation Tools'!$E$84</definedName>
    <definedName name="solver_rhs3" localSheetId="1" hidden="1">'Advanced Calculation Tools'!$E$83</definedName>
    <definedName name="solver_rhs4" localSheetId="1" hidden="1">'Advanced Calculation Tools'!$E$85</definedName>
    <definedName name="solver_rlx" localSheetId="1" hidden="1">2</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50000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0" i="7" l="1" a="1"/>
  <c r="G150" i="7" s="1"/>
  <c r="G151" i="7" a="1"/>
  <c r="G151" i="7" s="1"/>
  <c r="G152" i="7" a="1"/>
  <c r="G152" i="7" s="1"/>
  <c r="G153" i="7" a="1"/>
  <c r="G153" i="7" s="1"/>
  <c r="E150" i="7" a="1"/>
  <c r="E150" i="7" s="1"/>
  <c r="E151" i="7" a="1"/>
  <c r="E151" i="7" s="1"/>
  <c r="E152" i="7" a="1"/>
  <c r="E152" i="7" s="1"/>
  <c r="E153" i="7" a="1"/>
  <c r="E153" i="7" s="1"/>
  <c r="F142" i="7" a="1"/>
  <c r="F142" i="7" s="1"/>
  <c r="F143" i="7" a="1"/>
  <c r="F143" i="7" s="1"/>
  <c r="F144" i="7" a="1"/>
  <c r="F144" i="7" s="1"/>
  <c r="F145" i="7" a="1"/>
  <c r="F145" i="7" s="1"/>
  <c r="F146" i="7" a="1"/>
  <c r="F146" i="7" s="1"/>
  <c r="F141" i="7" a="1"/>
  <c r="F141" i="7" s="1"/>
  <c r="N4" i="12"/>
  <c r="N5" i="12"/>
  <c r="N6" i="12"/>
  <c r="N7" i="12"/>
  <c r="N8" i="12"/>
  <c r="N9" i="12"/>
  <c r="N10" i="12"/>
  <c r="N11" i="12"/>
  <c r="N12" i="12"/>
  <c r="N13" i="12"/>
  <c r="N14" i="12"/>
  <c r="N15" i="12"/>
  <c r="N16" i="12"/>
  <c r="N17" i="12"/>
  <c r="N18" i="12"/>
  <c r="N19" i="12"/>
  <c r="N20" i="12"/>
  <c r="K4" i="12"/>
  <c r="K5" i="12"/>
  <c r="K6" i="12"/>
  <c r="K7" i="12"/>
  <c r="K8" i="12"/>
  <c r="K9" i="12"/>
  <c r="K10" i="12"/>
  <c r="K11" i="12"/>
  <c r="K12" i="12"/>
  <c r="K13" i="12"/>
  <c r="K14" i="12"/>
  <c r="K15" i="12"/>
  <c r="K16" i="12"/>
  <c r="K17" i="12"/>
  <c r="K18" i="12"/>
  <c r="K19" i="12"/>
  <c r="K20" i="12"/>
  <c r="K3" i="12"/>
  <c r="N3" i="12" s="1"/>
  <c r="G77" i="7" l="1"/>
  <c r="G78" i="7"/>
  <c r="G79" i="7"/>
  <c r="G76" i="7"/>
  <c r="E77" i="7"/>
  <c r="E78" i="7"/>
  <c r="E79" i="7"/>
  <c r="E76" i="7"/>
  <c r="B48" i="7"/>
  <c r="B49" i="7"/>
  <c r="I24" i="7"/>
  <c r="E24" i="7"/>
  <c r="G12" i="7"/>
  <c r="B12" i="7"/>
  <c r="G80" i="7" l="1"/>
  <c r="E80" i="7"/>
  <c r="F76" i="7" s="1"/>
  <c r="B50" i="7"/>
  <c r="F77" i="7" l="1"/>
  <c r="F78" i="7"/>
  <c r="F79"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
    <bk>
      <extLst>
        <ext uri="{3e2802c4-a4d2-4d8b-9148-e3be6c30e623}">
          <xlrd:rvb i="6"/>
        </ext>
      </extLst>
    </bk>
    <bk>
      <extLst>
        <ext uri="{3e2802c4-a4d2-4d8b-9148-e3be6c30e623}">
          <xlrd:rvb i="12"/>
        </ext>
      </extLst>
    </bk>
    <bk>
      <extLst>
        <ext uri="{3e2802c4-a4d2-4d8b-9148-e3be6c30e623}">
          <xlrd:rvb i="15"/>
        </ext>
      </extLst>
    </bk>
    <bk>
      <extLst>
        <ext uri="{3e2802c4-a4d2-4d8b-9148-e3be6c30e623}">
          <xlrd:rvb i="16"/>
        </ext>
      </extLst>
    </bk>
    <bk>
      <extLst>
        <ext uri="{3e2802c4-a4d2-4d8b-9148-e3be6c30e623}">
          <xlrd:rvb i="19"/>
        </ext>
      </extLst>
    </bk>
    <bk>
      <extLst>
        <ext uri="{3e2802c4-a4d2-4d8b-9148-e3be6c30e623}">
          <xlrd:rvb i="20"/>
        </ext>
      </extLst>
    </bk>
    <bk>
      <extLst>
        <ext uri="{3e2802c4-a4d2-4d8b-9148-e3be6c30e623}">
          <xlrd:rvb i="30"/>
        </ext>
      </extLst>
    </bk>
    <bk>
      <extLst>
        <ext uri="{3e2802c4-a4d2-4d8b-9148-e3be6c30e623}">
          <xlrd:rvb i="33"/>
        </ext>
      </extLst>
    </bk>
    <bk>
      <extLst>
        <ext uri="{3e2802c4-a4d2-4d8b-9148-e3be6c30e623}">
          <xlrd:rvb i="43"/>
        </ext>
      </extLst>
    </bk>
    <bk>
      <extLst>
        <ext uri="{3e2802c4-a4d2-4d8b-9148-e3be6c30e623}">
          <xlrd:rvb i="46"/>
        </ext>
      </extLst>
    </bk>
    <bk>
      <extLst>
        <ext uri="{3e2802c4-a4d2-4d8b-9148-e3be6c30e623}">
          <xlrd:rvb i="56"/>
        </ext>
      </extLst>
    </bk>
    <bk>
      <extLst>
        <ext uri="{3e2802c4-a4d2-4d8b-9148-e3be6c30e623}">
          <xlrd:rvb i="59"/>
        </ext>
      </extLst>
    </bk>
    <bk>
      <extLst>
        <ext uri="{3e2802c4-a4d2-4d8b-9148-e3be6c30e623}">
          <xlrd:rvb i="68"/>
        </ext>
      </extLst>
    </bk>
  </futureMetadata>
  <cellMetadata count="1">
    <bk>
      <rc t="1" v="0"/>
    </bk>
  </cellMetadata>
  <valueMetadata count="13">
    <bk>
      <rc t="2" v="0"/>
    </bk>
    <bk>
      <rc t="2" v="1"/>
    </bk>
    <bk>
      <rc t="2" v="2"/>
    </bk>
    <bk>
      <rc t="2" v="3"/>
    </bk>
    <bk>
      <rc t="2" v="4"/>
    </bk>
    <bk>
      <rc t="2" v="5"/>
    </bk>
    <bk>
      <rc t="2" v="6"/>
    </bk>
    <bk>
      <rc t="2" v="7"/>
    </bk>
    <bk>
      <rc t="2" v="8"/>
    </bk>
    <bk>
      <rc t="2" v="9"/>
    </bk>
    <bk>
      <rc t="2" v="10"/>
    </bk>
    <bk>
      <rc t="2" v="11"/>
    </bk>
    <bk>
      <rc t="2" v="12"/>
    </bk>
  </valueMetadata>
</metadata>
</file>

<file path=xl/sharedStrings.xml><?xml version="1.0" encoding="utf-8"?>
<sst xmlns="http://schemas.openxmlformats.org/spreadsheetml/2006/main" count="242" uniqueCount="141">
  <si>
    <t>#2C3333</t>
  </si>
  <si>
    <t>#395B64</t>
  </si>
  <si>
    <t>#A5C9CA</t>
  </si>
  <si>
    <t>#E7F6F2</t>
  </si>
  <si>
    <t>Madrid</t>
  </si>
  <si>
    <t>Granada</t>
  </si>
  <si>
    <t>Barcelona</t>
  </si>
  <si>
    <t>This option allow us to filter with an O</t>
  </si>
  <si>
    <t>Total</t>
  </si>
  <si>
    <t>1. Goals search</t>
  </si>
  <si>
    <t>2. Data table</t>
  </si>
  <si>
    <t>3. Scenarios administrator</t>
  </si>
  <si>
    <t>4. Consolidate</t>
  </si>
  <si>
    <t>5. Solver</t>
  </si>
  <si>
    <t>6. Data analysis</t>
  </si>
  <si>
    <t>7. Prevision</t>
  </si>
  <si>
    <t>8. New data types</t>
  </si>
  <si>
    <t>9. Data analysis (Ideas)</t>
  </si>
  <si>
    <t>1. File protection</t>
  </si>
  <si>
    <t>2. Book protection</t>
  </si>
  <si>
    <t>3. Sheet protection</t>
  </si>
  <si>
    <r>
      <rPr>
        <b/>
        <sz val="11"/>
        <color rgb="FF2C3333"/>
        <rFont val="Calibri"/>
        <family val="2"/>
        <scheme val="minor"/>
      </rPr>
      <t>What will I learn?</t>
    </r>
    <r>
      <rPr>
        <sz val="11"/>
        <color rgb="FF2C3333"/>
        <rFont val="Calibri"/>
        <family val="2"/>
        <scheme val="minor"/>
      </rPr>
      <t xml:space="preserve">
- Data tables
- Scenarios
- Solver
- New Excel 365 tools
- Data protection</t>
    </r>
  </si>
  <si>
    <r>
      <t xml:space="preserve">What are the goals?
</t>
    </r>
    <r>
      <rPr>
        <sz val="11"/>
        <color rgb="FF2C3333"/>
        <rFont val="Calibri"/>
        <family val="2"/>
        <scheme val="minor"/>
      </rPr>
      <t>- Learn how to use advanced calculation tools
- Learn to analyze diferent cases with diferent tools
- How to consolidate distinct ranges
- Optimize operations</t>
    </r>
  </si>
  <si>
    <t>Notional</t>
  </si>
  <si>
    <t>Time</t>
  </si>
  <si>
    <t>Interest</t>
  </si>
  <si>
    <t xml:space="preserve">If we want to reach a number by modifying some parameters, we have the option "Búsqueda de objetivos". </t>
  </si>
  <si>
    <t>Payment</t>
  </si>
  <si>
    <t>If we want to create automatically a table based on previous calculations and giving parameters we have the button "Tabla de datos". We just only need to select the future table space, click on it and give the first parameter.</t>
  </si>
  <si>
    <t>Months/Payment</t>
  </si>
  <si>
    <t>T-SHIRTS BUSINESS</t>
  </si>
  <si>
    <t>FIXED COSTS</t>
  </si>
  <si>
    <t>UNIT VARIABLE COST</t>
  </si>
  <si>
    <t>UNITS PRODUCED</t>
  </si>
  <si>
    <t>UNITS SELL</t>
  </si>
  <si>
    <t>PRICE</t>
  </si>
  <si>
    <t>RESULTS</t>
  </si>
  <si>
    <t>SALES</t>
  </si>
  <si>
    <t>COSTS</t>
  </si>
  <si>
    <t>TOTALS</t>
  </si>
  <si>
    <t>PRETENDED UNITS SELL</t>
  </si>
  <si>
    <t>EXCELLENT</t>
  </si>
  <si>
    <t>GOOD</t>
  </si>
  <si>
    <t>BAD</t>
  </si>
  <si>
    <t>DREADFUL</t>
  </si>
  <si>
    <t>$A$47</t>
  </si>
  <si>
    <t>$B$47</t>
  </si>
  <si>
    <t>$A$48</t>
  </si>
  <si>
    <t>$B$48</t>
  </si>
  <si>
    <t>$A$49</t>
  </si>
  <si>
    <t>$B$49</t>
  </si>
  <si>
    <t>Bad</t>
  </si>
  <si>
    <t>Dreadful</t>
  </si>
  <si>
    <t>Excellent</t>
  </si>
  <si>
    <t>$B$42</t>
  </si>
  <si>
    <t>Creado por Cristian  Denus Valenzuela   el 28/02/2025</t>
  </si>
  <si>
    <t>Resumen del escenario</t>
  </si>
  <si>
    <t>Celdas cambiantes:</t>
  </si>
  <si>
    <t>Valores actuales:</t>
  </si>
  <si>
    <t>Celdas de resultado:</t>
  </si>
  <si>
    <t>Notas: La columna de valores actuales representa los valores de las celdas cambiantes</t>
  </si>
  <si>
    <t>en el momento en que se creó el Informe resumen de escenario. Las celdas cambiantes de</t>
  </si>
  <si>
    <t>cada escenario se muestran en gris.</t>
  </si>
  <si>
    <t>We can create scenarios by having breakdown and potential parameters by clicking on "Administrador de escenarios". There, we can create scenarios like a good or bad scenario and show the scenario on some fields</t>
  </si>
  <si>
    <t>T-shirts</t>
  </si>
  <si>
    <t>Pants</t>
  </si>
  <si>
    <t>Watches</t>
  </si>
  <si>
    <t>January</t>
  </si>
  <si>
    <t>April</t>
  </si>
  <si>
    <t>We can have tables with diferent columns and rows, and if we want to join that tables we have the option "consolidar" that gives us diferent functions to join those tables</t>
  </si>
  <si>
    <t>Shoes</t>
  </si>
  <si>
    <t>EL PAÍS</t>
  </si>
  <si>
    <t>ABC</t>
  </si>
  <si>
    <t>EL MUNDO</t>
  </si>
  <si>
    <t>EXPANSIÓN</t>
  </si>
  <si>
    <t>READERS</t>
  </si>
  <si>
    <t>ADS NUMBER</t>
  </si>
  <si>
    <t>AD COST</t>
  </si>
  <si>
    <t>TOTAL COST</t>
  </si>
  <si>
    <t>PERCENTAGE</t>
  </si>
  <si>
    <t>TOTAL READERS</t>
  </si>
  <si>
    <t>TOTAL BUDGET</t>
  </si>
  <si>
    <t>POST</t>
  </si>
  <si>
    <t>MIN ADS PER POST</t>
  </si>
  <si>
    <t>MAX BUDGET PER DAILY</t>
  </si>
  <si>
    <t>This tool gives us the possibility to solve complex ecuation systems. First we have to add the solver widget.</t>
  </si>
  <si>
    <t>Sales</t>
  </si>
  <si>
    <t>Columna1</t>
  </si>
  <si>
    <t>Media</t>
  </si>
  <si>
    <t>Error típico</t>
  </si>
  <si>
    <t>Mediana</t>
  </si>
  <si>
    <t>Moda</t>
  </si>
  <si>
    <t>Desviación estándar</t>
  </si>
  <si>
    <t>Varianza de la muestra</t>
  </si>
  <si>
    <t>Curtosis</t>
  </si>
  <si>
    <t>Coeficiente de asimetría</t>
  </si>
  <si>
    <t>Rango</t>
  </si>
  <si>
    <t>Mínimo</t>
  </si>
  <si>
    <t>Máximo</t>
  </si>
  <si>
    <t>Suma</t>
  </si>
  <si>
    <t>Cuenta</t>
  </si>
  <si>
    <t>Mayor (1)</t>
  </si>
  <si>
    <t>Menor(1)</t>
  </si>
  <si>
    <t>Nivel de confianza(95,0%)</t>
  </si>
  <si>
    <t>First we have to add the "Analisis de datos" widget. It will give us all the stadistic and analysis about a range of data</t>
  </si>
  <si>
    <t>Date</t>
  </si>
  <si>
    <t>City</t>
  </si>
  <si>
    <t>Vendor</t>
  </si>
  <si>
    <t>Article</t>
  </si>
  <si>
    <t>Amount</t>
  </si>
  <si>
    <t>Unit price</t>
  </si>
  <si>
    <t>Guillermo</t>
  </si>
  <si>
    <t>Pencil</t>
  </si>
  <si>
    <t>Pen</t>
  </si>
  <si>
    <t>María</t>
  </si>
  <si>
    <t>Carla</t>
  </si>
  <si>
    <t>Pencil Holder</t>
  </si>
  <si>
    <t>Pen set</t>
  </si>
  <si>
    <t>Desk</t>
  </si>
  <si>
    <t>Sandra</t>
  </si>
  <si>
    <t>Pen Holder</t>
  </si>
  <si>
    <t>Juan</t>
  </si>
  <si>
    <t>Company</t>
  </si>
  <si>
    <t>Microsoft</t>
  </si>
  <si>
    <t>Adobe</t>
  </si>
  <si>
    <t>Google</t>
  </si>
  <si>
    <t>Facebook</t>
  </si>
  <si>
    <t>Carrefour</t>
  </si>
  <si>
    <t>Mercadona</t>
  </si>
  <si>
    <t>Places</t>
  </si>
  <si>
    <t>New York</t>
  </si>
  <si>
    <t>Londres</t>
  </si>
  <si>
    <t>Stock</t>
  </si>
  <si>
    <t>Employees</t>
  </si>
  <si>
    <t>Population</t>
  </si>
  <si>
    <t>Mayor</t>
  </si>
  <si>
    <t>Here we can make a prevision based on a range of data by clicking on the "Previsión" button.</t>
  </si>
  <si>
    <t>We can obtain information about companies or places without searching in the internet because we can acces that information by aplying the new data types and choosing the info we need.</t>
  </si>
  <si>
    <t>When saving a file we have a button "Herramientas" that will open "General Options".
This option will allow us to set an open password, writting password, etc.</t>
  </si>
  <si>
    <t>By clicking on "Proteger libro" in the "Revisar" section we will be able to set a password. We can delete the password by clicking again.</t>
  </si>
  <si>
    <t>By clicking on "Proteger hoja" in the "Revisar" section we sill be able to set a password for different options, cells, columns, scenarios,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</si>
</sst>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0.00\ &quot;€&quot;;[Red]\-#,##0.00\ &quot;€&quot;"/>
    <numFmt numFmtId="164" formatCode="#,##0.00\ &quot;€&quot;"/>
  </numFmts>
  <fonts count="16" x14ac:knownFonts="1">
    <font>
      <sz val="11"/>
      <color theme="1"/>
      <name val="Calibri"/>
      <family val="2"/>
      <scheme val="minor"/>
    </font>
    <font>
      <b/>
      <sz val="11"/>
      <color rgb="FFE7F6F2"/>
      <name val="Calibri"/>
      <family val="2"/>
      <scheme val="minor"/>
    </font>
    <font>
      <b/>
      <sz val="11"/>
      <color rgb="FFA5C9CA"/>
      <name val="Calibri"/>
      <family val="2"/>
      <scheme val="minor"/>
    </font>
    <font>
      <b/>
      <sz val="11"/>
      <color rgb="FF395B64"/>
      <name val="Calibri"/>
      <family val="2"/>
      <scheme val="minor"/>
    </font>
    <font>
      <b/>
      <sz val="11"/>
      <color rgb="FF2C3333"/>
      <name val="Calibri"/>
      <family val="2"/>
      <scheme val="minor"/>
    </font>
    <font>
      <sz val="11"/>
      <color rgb="FF2C3333"/>
      <name val="Calibri"/>
      <family val="2"/>
      <scheme val="minor"/>
    </font>
    <font>
      <b/>
      <sz val="11"/>
      <color theme="0"/>
      <name val="Calibri"/>
      <family val="2"/>
      <scheme val="minor"/>
    </font>
    <font>
      <b/>
      <sz val="11"/>
      <color theme="2"/>
      <name val="Calibri"/>
      <family val="2"/>
      <scheme val="minor"/>
    </font>
    <font>
      <sz val="11"/>
      <color theme="1"/>
      <name val="Calibri"/>
      <family val="2"/>
      <scheme val="minor"/>
    </font>
    <font>
      <b/>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rgb="FF2C3333"/>
        <bgColor indexed="64"/>
      </patternFill>
    </fill>
    <fill>
      <patternFill patternType="solid">
        <fgColor rgb="FF395B64"/>
        <bgColor indexed="64"/>
      </patternFill>
    </fill>
    <fill>
      <patternFill patternType="solid">
        <fgColor rgb="FFA5C9CA"/>
        <bgColor indexed="64"/>
      </patternFill>
    </fill>
    <fill>
      <patternFill patternType="solid">
        <fgColor rgb="FFE7F6F2"/>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24">
    <border>
      <left/>
      <right/>
      <top/>
      <bottom/>
      <diagonal/>
    </border>
    <border>
      <left style="thin">
        <color rgb="FF2C3333"/>
      </left>
      <right/>
      <top style="thin">
        <color rgb="FF2C3333"/>
      </top>
      <bottom/>
      <diagonal/>
    </border>
    <border>
      <left/>
      <right/>
      <top style="thin">
        <color rgb="FF2C3333"/>
      </top>
      <bottom/>
      <diagonal/>
    </border>
    <border>
      <left/>
      <right style="thin">
        <color rgb="FF2C3333"/>
      </right>
      <top style="thin">
        <color rgb="FF2C3333"/>
      </top>
      <bottom/>
      <diagonal/>
    </border>
    <border>
      <left style="thin">
        <color rgb="FF2C3333"/>
      </left>
      <right/>
      <top/>
      <bottom/>
      <diagonal/>
    </border>
    <border>
      <left/>
      <right style="thin">
        <color rgb="FF2C3333"/>
      </right>
      <top/>
      <bottom/>
      <diagonal/>
    </border>
    <border>
      <left style="thin">
        <color rgb="FF2C3333"/>
      </left>
      <right/>
      <top/>
      <bottom style="thin">
        <color rgb="FF2C3333"/>
      </bottom>
      <diagonal/>
    </border>
    <border>
      <left/>
      <right/>
      <top/>
      <bottom style="thin">
        <color rgb="FF2C3333"/>
      </bottom>
      <diagonal/>
    </border>
    <border>
      <left/>
      <right style="thin">
        <color rgb="FF2C3333"/>
      </right>
      <top/>
      <bottom style="thin">
        <color rgb="FF2C3333"/>
      </bottom>
      <diagonal/>
    </border>
    <border>
      <left style="thin">
        <color rgb="FF2C3333"/>
      </left>
      <right style="thin">
        <color rgb="FF2C3333"/>
      </right>
      <top style="thin">
        <color rgb="FF2C3333"/>
      </top>
      <bottom/>
      <diagonal/>
    </border>
    <border>
      <left style="thin">
        <color rgb="FF2C3333"/>
      </left>
      <right style="thin">
        <color rgb="FF2C3333"/>
      </right>
      <top/>
      <bottom/>
      <diagonal/>
    </border>
    <border>
      <left style="thin">
        <color rgb="FF2C3333"/>
      </left>
      <right style="thin">
        <color rgb="FF2C3333"/>
      </right>
      <top/>
      <bottom style="thin">
        <color rgb="FF2C333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8" fillId="0" borderId="0" applyFont="0" applyFill="0" applyBorder="0" applyAlignment="0" applyProtection="0"/>
  </cellStyleXfs>
  <cellXfs count="127">
    <xf numFmtId="0" fontId="0" fillId="0" borderId="0" xfId="0"/>
    <xf numFmtId="0" fontId="1" fillId="2" borderId="9" xfId="0" applyFont="1" applyFill="1" applyBorder="1" applyAlignment="1">
      <alignment vertical="top"/>
    </xf>
    <xf numFmtId="0" fontId="2" fillId="3" borderId="10" xfId="0" applyFont="1" applyFill="1" applyBorder="1" applyAlignment="1">
      <alignment vertical="top"/>
    </xf>
    <xf numFmtId="0" fontId="3" fillId="4" borderId="10" xfId="0" applyFont="1" applyFill="1" applyBorder="1" applyAlignment="1">
      <alignment vertical="top"/>
    </xf>
    <xf numFmtId="0" fontId="4" fillId="5" borderId="11" xfId="0" applyFont="1" applyFill="1" applyBorder="1" applyAlignment="1">
      <alignment vertical="top"/>
    </xf>
    <xf numFmtId="164" fontId="0" fillId="0" borderId="0" xfId="0" applyNumberFormat="1"/>
    <xf numFmtId="14" fontId="5" fillId="0" borderId="0" xfId="0" applyNumberFormat="1" applyFont="1"/>
    <xf numFmtId="0" fontId="5" fillId="0" borderId="0" xfId="0" applyFont="1"/>
    <xf numFmtId="164" fontId="5" fillId="0" borderId="0" xfId="0" applyNumberFormat="1" applyFont="1"/>
    <xf numFmtId="0" fontId="0" fillId="0" borderId="0" xfId="0" quotePrefix="1" applyAlignment="1">
      <alignment vertical="top" wrapText="1"/>
    </xf>
    <xf numFmtId="14" fontId="5" fillId="0" borderId="12" xfId="0" applyNumberFormat="1" applyFont="1" applyBorder="1"/>
    <xf numFmtId="0" fontId="0" fillId="0" borderId="0" xfId="0" applyAlignment="1">
      <alignment vertical="top" wrapText="1"/>
    </xf>
    <xf numFmtId="0" fontId="0" fillId="0" borderId="12"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9" xfId="0" applyBorder="1"/>
    <xf numFmtId="0" fontId="5" fillId="0" borderId="0" xfId="0" applyFont="1" applyAlignment="1">
      <alignment vertical="top" wrapText="1"/>
    </xf>
    <xf numFmtId="0" fontId="5" fillId="5" borderId="1" xfId="0" applyFont="1" applyFill="1" applyBorder="1" applyAlignment="1">
      <alignment horizontal="left" vertical="top" wrapText="1" indent="5"/>
    </xf>
    <xf numFmtId="0" fontId="5" fillId="5" borderId="2" xfId="0" applyFont="1" applyFill="1" applyBorder="1" applyAlignment="1">
      <alignment horizontal="left" vertical="top" indent="5"/>
    </xf>
    <xf numFmtId="0" fontId="5" fillId="5" borderId="3" xfId="0" applyFont="1" applyFill="1" applyBorder="1" applyAlignment="1">
      <alignment horizontal="left" vertical="top" indent="5"/>
    </xf>
    <xf numFmtId="0" fontId="5" fillId="5" borderId="4" xfId="0" applyFont="1" applyFill="1" applyBorder="1" applyAlignment="1">
      <alignment horizontal="left" vertical="top" indent="5"/>
    </xf>
    <xf numFmtId="0" fontId="5" fillId="5" borderId="0" xfId="0" applyFont="1" applyFill="1" applyAlignment="1">
      <alignment horizontal="left" vertical="top" indent="5"/>
    </xf>
    <xf numFmtId="0" fontId="5" fillId="5" borderId="5" xfId="0" applyFont="1" applyFill="1" applyBorder="1" applyAlignment="1">
      <alignment horizontal="left" vertical="top" indent="5"/>
    </xf>
    <xf numFmtId="0" fontId="5" fillId="5" borderId="6" xfId="0" applyFont="1" applyFill="1" applyBorder="1" applyAlignment="1">
      <alignment horizontal="left" vertical="top" indent="5"/>
    </xf>
    <xf numFmtId="0" fontId="5" fillId="5" borderId="7" xfId="0" applyFont="1" applyFill="1" applyBorder="1" applyAlignment="1">
      <alignment horizontal="left" vertical="top" indent="5"/>
    </xf>
    <xf numFmtId="0" fontId="5" fillId="5" borderId="8" xfId="0" applyFont="1" applyFill="1" applyBorder="1" applyAlignment="1">
      <alignment horizontal="left" vertical="top" indent="5"/>
    </xf>
    <xf numFmtId="0" fontId="4" fillId="5" borderId="1" xfId="0" applyFont="1" applyFill="1" applyBorder="1" applyAlignment="1">
      <alignment horizontal="left" vertical="top" wrapText="1" indent="5"/>
    </xf>
    <xf numFmtId="0" fontId="4" fillId="5" borderId="2" xfId="0" applyFont="1" applyFill="1" applyBorder="1" applyAlignment="1">
      <alignment horizontal="left" vertical="top" indent="5"/>
    </xf>
    <xf numFmtId="0" fontId="4" fillId="5" borderId="3" xfId="0" applyFont="1" applyFill="1" applyBorder="1" applyAlignment="1">
      <alignment horizontal="left" vertical="top" indent="5"/>
    </xf>
    <xf numFmtId="0" fontId="4" fillId="5" borderId="4" xfId="0" applyFont="1" applyFill="1" applyBorder="1" applyAlignment="1">
      <alignment horizontal="left" vertical="top" indent="5"/>
    </xf>
    <xf numFmtId="0" fontId="4" fillId="5" borderId="0" xfId="0" applyFont="1" applyFill="1" applyAlignment="1">
      <alignment horizontal="left" vertical="top" indent="5"/>
    </xf>
    <xf numFmtId="0" fontId="4" fillId="5" borderId="5" xfId="0" applyFont="1" applyFill="1" applyBorder="1" applyAlignment="1">
      <alignment horizontal="left" vertical="top" indent="5"/>
    </xf>
    <xf numFmtId="0" fontId="4" fillId="5" borderId="6" xfId="0" applyFont="1" applyFill="1" applyBorder="1" applyAlignment="1">
      <alignment horizontal="left" vertical="top" indent="5"/>
    </xf>
    <xf numFmtId="0" fontId="4" fillId="5" borderId="7" xfId="0" applyFont="1" applyFill="1" applyBorder="1" applyAlignment="1">
      <alignment horizontal="left" vertical="top" indent="5"/>
    </xf>
    <xf numFmtId="0" fontId="4" fillId="5" borderId="8" xfId="0" applyFont="1" applyFill="1" applyBorder="1" applyAlignment="1">
      <alignment horizontal="left" vertical="top" indent="5"/>
    </xf>
    <xf numFmtId="0" fontId="5" fillId="5" borderId="12" xfId="0" applyFont="1" applyFill="1" applyBorder="1" applyAlignment="1">
      <alignment horizontal="left" vertical="top" wrapText="1"/>
    </xf>
    <xf numFmtId="0" fontId="1" fillId="2" borderId="0" xfId="0" applyFont="1" applyFill="1" applyAlignment="1">
      <alignment horizontal="center"/>
    </xf>
    <xf numFmtId="0" fontId="1" fillId="2" borderId="0" xfId="0" applyFont="1" applyFill="1" applyAlignment="1">
      <alignment horizontal="center" vertical="top"/>
    </xf>
    <xf numFmtId="0" fontId="5" fillId="5" borderId="12" xfId="0" applyFont="1" applyFill="1" applyBorder="1" applyAlignment="1">
      <alignment horizontal="left" vertical="top"/>
    </xf>
    <xf numFmtId="0" fontId="5" fillId="5" borderId="13" xfId="0" applyFont="1" applyFill="1" applyBorder="1" applyAlignment="1">
      <alignment horizontal="left" vertical="top"/>
    </xf>
    <xf numFmtId="0" fontId="5" fillId="5" borderId="14" xfId="0" applyFont="1" applyFill="1" applyBorder="1" applyAlignment="1">
      <alignment horizontal="left" vertical="top"/>
    </xf>
    <xf numFmtId="0" fontId="5" fillId="5" borderId="17" xfId="0" applyFont="1" applyFill="1" applyBorder="1" applyAlignment="1">
      <alignment horizontal="left" vertical="top"/>
    </xf>
    <xf numFmtId="0" fontId="5" fillId="5" borderId="18" xfId="0" applyFont="1" applyFill="1" applyBorder="1" applyAlignment="1">
      <alignment horizontal="left" vertical="top"/>
    </xf>
    <xf numFmtId="0" fontId="5" fillId="5" borderId="19" xfId="0" applyFont="1" applyFill="1" applyBorder="1" applyAlignment="1">
      <alignment horizontal="left" vertical="top"/>
    </xf>
    <xf numFmtId="0" fontId="7" fillId="2" borderId="0" xfId="0" applyFont="1" applyFill="1" applyAlignment="1">
      <alignment horizontal="center"/>
    </xf>
    <xf numFmtId="0" fontId="6" fillId="2" borderId="0" xfId="0" applyFont="1" applyFill="1" applyAlignment="1">
      <alignment horizontal="center"/>
    </xf>
    <xf numFmtId="0" fontId="5" fillId="5" borderId="12" xfId="0" applyFont="1" applyFill="1" applyBorder="1" applyAlignment="1">
      <alignment horizontal="left" vertical="center" wrapText="1" indent="3"/>
    </xf>
    <xf numFmtId="0" fontId="5" fillId="5" borderId="13" xfId="0" applyFont="1" applyFill="1" applyBorder="1" applyAlignment="1">
      <alignment horizontal="left" vertical="center" wrapText="1" indent="3"/>
    </xf>
    <xf numFmtId="0" fontId="5" fillId="5" borderId="14" xfId="0" applyFont="1" applyFill="1" applyBorder="1" applyAlignment="1">
      <alignment horizontal="left" vertical="center" wrapText="1" indent="3"/>
    </xf>
    <xf numFmtId="0" fontId="5" fillId="5" borderId="15" xfId="0" applyFont="1" applyFill="1" applyBorder="1" applyAlignment="1">
      <alignment horizontal="left" vertical="center" wrapText="1" indent="3"/>
    </xf>
    <xf numFmtId="0" fontId="5" fillId="5" borderId="0" xfId="0" applyFont="1" applyFill="1" applyAlignment="1">
      <alignment horizontal="left" vertical="center" wrapText="1" indent="3"/>
    </xf>
    <xf numFmtId="0" fontId="5" fillId="5" borderId="16" xfId="0" applyFont="1" applyFill="1" applyBorder="1" applyAlignment="1">
      <alignment horizontal="left" vertical="center" wrapText="1" indent="3"/>
    </xf>
    <xf numFmtId="0" fontId="5" fillId="5" borderId="17" xfId="0" applyFont="1" applyFill="1" applyBorder="1" applyAlignment="1">
      <alignment horizontal="left" vertical="center" wrapText="1" indent="3"/>
    </xf>
    <xf numFmtId="0" fontId="5" fillId="5" borderId="18" xfId="0" applyFont="1" applyFill="1" applyBorder="1" applyAlignment="1">
      <alignment horizontal="left" vertical="center" wrapText="1" indent="3"/>
    </xf>
    <xf numFmtId="0" fontId="5" fillId="5" borderId="19" xfId="0" applyFont="1" applyFill="1" applyBorder="1" applyAlignment="1">
      <alignment horizontal="left" vertical="center" wrapText="1" indent="3"/>
    </xf>
    <xf numFmtId="14" fontId="6" fillId="2" borderId="0" xfId="0" applyNumberFormat="1" applyFont="1" applyFill="1" applyAlignment="1">
      <alignment horizontal="center" vertical="center" wrapText="1"/>
    </xf>
    <xf numFmtId="0" fontId="5" fillId="5" borderId="12" xfId="0" applyFont="1" applyFill="1" applyBorder="1" applyAlignment="1">
      <alignment horizontal="left" vertical="top" wrapText="1" indent="2"/>
    </xf>
    <xf numFmtId="0" fontId="5" fillId="5" borderId="13" xfId="0" applyFont="1" applyFill="1" applyBorder="1" applyAlignment="1">
      <alignment horizontal="left" vertical="top" wrapText="1" indent="2"/>
    </xf>
    <xf numFmtId="0" fontId="5" fillId="5" borderId="14" xfId="0" applyFont="1" applyFill="1" applyBorder="1" applyAlignment="1">
      <alignment horizontal="left" vertical="top" wrapText="1" indent="2"/>
    </xf>
    <xf numFmtId="0" fontId="5" fillId="5" borderId="17" xfId="0" applyFont="1" applyFill="1" applyBorder="1" applyAlignment="1">
      <alignment horizontal="left" vertical="top" wrapText="1" indent="2"/>
    </xf>
    <xf numFmtId="0" fontId="5" fillId="5" borderId="18" xfId="0" applyFont="1" applyFill="1" applyBorder="1" applyAlignment="1">
      <alignment horizontal="left" vertical="top" wrapText="1" indent="2"/>
    </xf>
    <xf numFmtId="0" fontId="5" fillId="5" borderId="19" xfId="0" applyFont="1" applyFill="1" applyBorder="1" applyAlignment="1">
      <alignment horizontal="left" vertical="top" wrapText="1" indent="2"/>
    </xf>
    <xf numFmtId="0" fontId="0" fillId="0" borderId="0" xfId="0" applyBorder="1"/>
    <xf numFmtId="0" fontId="0" fillId="0" borderId="18" xfId="0" applyBorder="1"/>
    <xf numFmtId="9" fontId="0" fillId="0" borderId="0" xfId="0" applyNumberFormat="1"/>
    <xf numFmtId="164" fontId="0" fillId="0" borderId="14" xfId="0" applyNumberFormat="1" applyBorder="1"/>
    <xf numFmtId="9" fontId="0" fillId="0" borderId="16" xfId="0" applyNumberFormat="1" applyBorder="1"/>
    <xf numFmtId="14" fontId="5" fillId="0" borderId="15" xfId="0" applyNumberFormat="1" applyFont="1" applyBorder="1"/>
    <xf numFmtId="0" fontId="5" fillId="0" borderId="16" xfId="0" applyFont="1" applyBorder="1"/>
    <xf numFmtId="14" fontId="5" fillId="0" borderId="17" xfId="0" applyNumberFormat="1" applyFont="1" applyBorder="1"/>
    <xf numFmtId="8" fontId="5" fillId="0" borderId="19" xfId="0" applyNumberFormat="1" applyFont="1" applyBorder="1"/>
    <xf numFmtId="14" fontId="5" fillId="0" borderId="0" xfId="0" applyNumberFormat="1" applyFont="1" applyBorder="1"/>
    <xf numFmtId="0" fontId="5" fillId="0" borderId="0" xfId="0" applyFont="1" applyBorder="1"/>
    <xf numFmtId="164" fontId="5" fillId="0" borderId="0" xfId="0" applyNumberFormat="1" applyFont="1" applyBorder="1"/>
    <xf numFmtId="8" fontId="5" fillId="0" borderId="0" xfId="0" applyNumberFormat="1" applyFont="1" applyBorder="1"/>
    <xf numFmtId="9" fontId="0" fillId="0" borderId="19" xfId="0" applyNumberFormat="1" applyBorder="1"/>
    <xf numFmtId="8" fontId="5" fillId="0" borderId="14" xfId="0" applyNumberFormat="1" applyFont="1" applyBorder="1"/>
    <xf numFmtId="0" fontId="5" fillId="0" borderId="15" xfId="0" applyNumberFormat="1" applyFont="1" applyBorder="1"/>
    <xf numFmtId="0" fontId="5" fillId="0" borderId="17" xfId="0" applyNumberFormat="1" applyFont="1" applyBorder="1"/>
    <xf numFmtId="164" fontId="0" fillId="0" borderId="16" xfId="0" applyNumberFormat="1" applyBorder="1"/>
    <xf numFmtId="164" fontId="0" fillId="0" borderId="19" xfId="0" applyNumberFormat="1" applyBorder="1"/>
    <xf numFmtId="14" fontId="5" fillId="5" borderId="13" xfId="0" applyNumberFormat="1" applyFont="1" applyFill="1" applyBorder="1" applyAlignment="1">
      <alignment horizontal="left" wrapText="1" indent="2"/>
    </xf>
    <xf numFmtId="14" fontId="5" fillId="5" borderId="0" xfId="0" applyNumberFormat="1" applyFont="1" applyFill="1" applyAlignment="1">
      <alignment horizontal="left" wrapText="1" indent="2"/>
    </xf>
    <xf numFmtId="164" fontId="0" fillId="0" borderId="12" xfId="0" applyNumberFormat="1" applyBorder="1" applyAlignment="1">
      <alignment horizontal="center"/>
    </xf>
    <xf numFmtId="164" fontId="0" fillId="0" borderId="13" xfId="0" applyNumberFormat="1" applyBorder="1" applyAlignment="1">
      <alignment horizontal="center"/>
    </xf>
    <xf numFmtId="164" fontId="0" fillId="0" borderId="14" xfId="0" applyNumberFormat="1" applyBorder="1" applyAlignment="1">
      <alignment horizontal="center"/>
    </xf>
    <xf numFmtId="164" fontId="0" fillId="0" borderId="15" xfId="0" applyNumberFormat="1" applyBorder="1"/>
    <xf numFmtId="164" fontId="0" fillId="0" borderId="17" xfId="0" applyNumberFormat="1" applyBorder="1"/>
    <xf numFmtId="0" fontId="0" fillId="0" borderId="0" xfId="0" applyFill="1" applyBorder="1" applyAlignment="1"/>
    <xf numFmtId="164" fontId="0" fillId="0" borderId="0" xfId="0" applyNumberFormat="1" applyFill="1" applyBorder="1" applyAlignment="1"/>
    <xf numFmtId="0" fontId="0" fillId="0" borderId="22" xfId="0" applyFill="1" applyBorder="1" applyAlignment="1"/>
    <xf numFmtId="164" fontId="0" fillId="0" borderId="22" xfId="0" applyNumberFormat="1" applyFill="1" applyBorder="1" applyAlignment="1"/>
    <xf numFmtId="0" fontId="10" fillId="6" borderId="18" xfId="0" applyFont="1" applyFill="1" applyBorder="1" applyAlignment="1">
      <alignment horizontal="left"/>
    </xf>
    <xf numFmtId="0" fontId="10" fillId="6" borderId="21" xfId="0" applyFont="1" applyFill="1" applyBorder="1" applyAlignment="1">
      <alignment horizontal="left"/>
    </xf>
    <xf numFmtId="0" fontId="0" fillId="0" borderId="20" xfId="0" applyFill="1" applyBorder="1" applyAlignment="1"/>
    <xf numFmtId="0" fontId="11" fillId="7" borderId="0" xfId="0" applyFont="1" applyFill="1" applyBorder="1" applyAlignment="1">
      <alignment horizontal="left"/>
    </xf>
    <xf numFmtId="0" fontId="12" fillId="7" borderId="20" xfId="0" applyFont="1" applyFill="1" applyBorder="1" applyAlignment="1">
      <alignment horizontal="left"/>
    </xf>
    <xf numFmtId="0" fontId="11" fillId="7" borderId="22" xfId="0" applyFont="1" applyFill="1" applyBorder="1" applyAlignment="1">
      <alignment horizontal="left"/>
    </xf>
    <xf numFmtId="0" fontId="13" fillId="6" borderId="21" xfId="0" applyFont="1" applyFill="1" applyBorder="1" applyAlignment="1">
      <alignment horizontal="right"/>
    </xf>
    <xf numFmtId="0" fontId="13" fillId="6" borderId="18" xfId="0" applyFont="1" applyFill="1" applyBorder="1" applyAlignment="1">
      <alignment horizontal="right"/>
    </xf>
    <xf numFmtId="0" fontId="0" fillId="8" borderId="0" xfId="0" applyFill="1" applyBorder="1" applyAlignment="1"/>
    <xf numFmtId="0" fontId="14" fillId="0" borderId="0" xfId="0" applyFont="1" applyFill="1" applyBorder="1" applyAlignment="1">
      <alignment vertical="top" wrapText="1"/>
    </xf>
    <xf numFmtId="0" fontId="5" fillId="5" borderId="0" xfId="0" applyFont="1" applyFill="1" applyBorder="1" applyAlignment="1">
      <alignment horizontal="left" vertical="top" wrapText="1" indent="2"/>
    </xf>
    <xf numFmtId="0" fontId="0" fillId="0" borderId="13" xfId="0" applyBorder="1"/>
    <xf numFmtId="0" fontId="0" fillId="5" borderId="12" xfId="0" applyFill="1" applyBorder="1" applyAlignment="1">
      <alignment horizontal="left" vertical="top" wrapText="1" indent="2"/>
    </xf>
    <xf numFmtId="0" fontId="0" fillId="5" borderId="13" xfId="0" applyFill="1" applyBorder="1" applyAlignment="1">
      <alignment horizontal="left" vertical="top" wrapText="1" indent="2"/>
    </xf>
    <xf numFmtId="0" fontId="0" fillId="5" borderId="14" xfId="0" applyFill="1" applyBorder="1" applyAlignment="1">
      <alignment horizontal="left" vertical="top" wrapText="1" indent="2"/>
    </xf>
    <xf numFmtId="0" fontId="0" fillId="5" borderId="17" xfId="0" applyFill="1" applyBorder="1" applyAlignment="1">
      <alignment horizontal="left" vertical="top" wrapText="1" indent="2"/>
    </xf>
    <xf numFmtId="0" fontId="0" fillId="5" borderId="18" xfId="0" applyFill="1" applyBorder="1" applyAlignment="1">
      <alignment horizontal="left" vertical="top" wrapText="1" indent="2"/>
    </xf>
    <xf numFmtId="0" fontId="0" fillId="5" borderId="19" xfId="0" applyFill="1" applyBorder="1" applyAlignment="1">
      <alignment horizontal="left" vertical="top" wrapText="1" indent="2"/>
    </xf>
    <xf numFmtId="0" fontId="0" fillId="0" borderId="12" xfId="0" applyBorder="1" applyAlignment="1">
      <alignment vertical="top" wrapText="1"/>
    </xf>
    <xf numFmtId="164" fontId="0" fillId="0" borderId="13" xfId="0" applyNumberFormat="1" applyBorder="1"/>
    <xf numFmtId="0" fontId="0" fillId="0" borderId="15" xfId="0" applyBorder="1" applyAlignment="1">
      <alignment vertical="top" wrapText="1"/>
    </xf>
    <xf numFmtId="164" fontId="0" fillId="0" borderId="0" xfId="0" applyNumberFormat="1" applyBorder="1"/>
    <xf numFmtId="0" fontId="0" fillId="0" borderId="0" xfId="0" applyNumberFormat="1" applyBorder="1"/>
    <xf numFmtId="9" fontId="0" fillId="0" borderId="0" xfId="1" applyFont="1" applyBorder="1"/>
    <xf numFmtId="0" fontId="0" fillId="0" borderId="17" xfId="0" applyBorder="1" applyAlignment="1">
      <alignment vertical="top" wrapText="1"/>
    </xf>
    <xf numFmtId="164" fontId="9" fillId="0" borderId="18" xfId="0" applyNumberFormat="1" applyFont="1" applyBorder="1"/>
    <xf numFmtId="164" fontId="0" fillId="0" borderId="18" xfId="0" applyNumberFormat="1" applyBorder="1"/>
    <xf numFmtId="0" fontId="15" fillId="0" borderId="23" xfId="0" applyFont="1" applyFill="1" applyBorder="1" applyAlignment="1">
      <alignment horizontal="centerContinuous"/>
    </xf>
    <xf numFmtId="14" fontId="0" fillId="0" borderId="15" xfId="0" applyNumberFormat="1" applyBorder="1"/>
    <xf numFmtId="14" fontId="0" fillId="0" borderId="17" xfId="0" applyNumberFormat="1" applyBorder="1"/>
    <xf numFmtId="14" fontId="0" fillId="0" borderId="0" xfId="0" applyNumberFormat="1" applyBorder="1"/>
    <xf numFmtId="3" fontId="0" fillId="0" borderId="0" xfId="0" applyNumberFormat="1"/>
    <xf numFmtId="0" fontId="5" fillId="0" borderId="0" xfId="0" applyFont="1" applyFill="1" applyBorder="1" applyAlignment="1">
      <alignment vertical="top" wrapText="1"/>
    </xf>
  </cellXfs>
  <cellStyles count="2">
    <cellStyle name="Normal" xfId="0" builtinId="0"/>
    <cellStyle name="Porcentaje" xfId="1" builtinId="5"/>
  </cellStyles>
  <dxfs count="4">
    <dxf>
      <numFmt numFmtId="164" formatCode="#,##0.00\ &quot;€&quot;"/>
    </dxf>
    <dxf>
      <numFmt numFmtId="164" formatCode="#,##0.00\ &quot;€&quot;"/>
    </dxf>
    <dxf>
      <numFmt numFmtId="19" formatCode="dd/mm/yyyy"/>
    </dxf>
    <dxf>
      <border outline="0">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A5C9CA"/>
      <color rgb="FFE7F6F2"/>
      <color rgb="FF2C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 Id="rId22"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97623</xdr:colOff>
      <xdr:row>0</xdr:row>
      <xdr:rowOff>117370</xdr:rowOff>
    </xdr:from>
    <xdr:to>
      <xdr:col>7</xdr:col>
      <xdr:colOff>411746</xdr:colOff>
      <xdr:row>6</xdr:row>
      <xdr:rowOff>20392</xdr:rowOff>
    </xdr:to>
    <xdr:pic>
      <xdr:nvPicPr>
        <xdr:cNvPr id="17" name="Imagen 16">
          <a:extLst>
            <a:ext uri="{FF2B5EF4-FFF2-40B4-BE49-F238E27FC236}">
              <a16:creationId xmlns:a16="http://schemas.microsoft.com/office/drawing/2014/main" id="{8D4713FB-7F82-F2DA-A64D-584A40C7C16E}"/>
            </a:ext>
          </a:extLst>
        </xdr:cNvPr>
        <xdr:cNvPicPr>
          <a:picLocks noChangeAspect="1"/>
        </xdr:cNvPicPr>
      </xdr:nvPicPr>
      <xdr:blipFill>
        <a:blip xmlns:r="http://schemas.openxmlformats.org/officeDocument/2006/relationships" r:embed="rId1"/>
        <a:stretch>
          <a:fillRect/>
        </a:stretch>
      </xdr:blipFill>
      <xdr:spPr>
        <a:xfrm>
          <a:off x="6529799" y="117370"/>
          <a:ext cx="1311446" cy="978787"/>
        </a:xfrm>
        <a:prstGeom prst="rect">
          <a:avLst/>
        </a:prstGeom>
      </xdr:spPr>
    </xdr:pic>
    <xdr:clientData/>
  </xdr:twoCellAnchor>
  <xdr:twoCellAnchor editAs="oneCell">
    <xdr:from>
      <xdr:col>2</xdr:col>
      <xdr:colOff>1050522</xdr:colOff>
      <xdr:row>7</xdr:row>
      <xdr:rowOff>44824</xdr:rowOff>
    </xdr:from>
    <xdr:to>
      <xdr:col>3</xdr:col>
      <xdr:colOff>1381806</xdr:colOff>
      <xdr:row>12</xdr:row>
      <xdr:rowOff>28399</xdr:rowOff>
    </xdr:to>
    <xdr:pic>
      <xdr:nvPicPr>
        <xdr:cNvPr id="19" name="Imagen 18">
          <a:extLst>
            <a:ext uri="{FF2B5EF4-FFF2-40B4-BE49-F238E27FC236}">
              <a16:creationId xmlns:a16="http://schemas.microsoft.com/office/drawing/2014/main" id="{9F9CF99E-85DE-14F7-0781-E30D2C826ED6}"/>
            </a:ext>
          </a:extLst>
        </xdr:cNvPr>
        <xdr:cNvPicPr>
          <a:picLocks noChangeAspect="1"/>
        </xdr:cNvPicPr>
      </xdr:nvPicPr>
      <xdr:blipFill>
        <a:blip xmlns:r="http://schemas.openxmlformats.org/officeDocument/2006/relationships" r:embed="rId2"/>
        <a:stretch>
          <a:fillRect/>
        </a:stretch>
      </xdr:blipFill>
      <xdr:spPr>
        <a:xfrm>
          <a:off x="3336522" y="1299883"/>
          <a:ext cx="1386878" cy="883220"/>
        </a:xfrm>
        <a:prstGeom prst="rect">
          <a:avLst/>
        </a:prstGeom>
      </xdr:spPr>
    </xdr:pic>
    <xdr:clientData/>
  </xdr:twoCellAnchor>
  <xdr:twoCellAnchor>
    <xdr:from>
      <xdr:col>5</xdr:col>
      <xdr:colOff>335056</xdr:colOff>
      <xdr:row>25</xdr:row>
      <xdr:rowOff>141941</xdr:rowOff>
    </xdr:from>
    <xdr:to>
      <xdr:col>6</xdr:col>
      <xdr:colOff>246529</xdr:colOff>
      <xdr:row>25</xdr:row>
      <xdr:rowOff>141941</xdr:rowOff>
    </xdr:to>
    <xdr:cxnSp macro="">
      <xdr:nvCxnSpPr>
        <xdr:cNvPr id="20" name="Conector recto de flecha 19">
          <a:extLst>
            <a:ext uri="{FF2B5EF4-FFF2-40B4-BE49-F238E27FC236}">
              <a16:creationId xmlns:a16="http://schemas.microsoft.com/office/drawing/2014/main" id="{86C5D569-FE8A-4095-A33B-56678ECE6F24}"/>
            </a:ext>
          </a:extLst>
        </xdr:cNvPr>
        <xdr:cNvCxnSpPr/>
      </xdr:nvCxnSpPr>
      <xdr:spPr>
        <a:xfrm>
          <a:off x="6005232" y="4624294"/>
          <a:ext cx="673473" cy="0"/>
        </a:xfrm>
        <a:prstGeom prst="straightConnector1">
          <a:avLst/>
        </a:prstGeom>
        <a:ln w="38100">
          <a:solidFill>
            <a:srgbClr val="2C33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391085</xdr:colOff>
      <xdr:row>9</xdr:row>
      <xdr:rowOff>153147</xdr:rowOff>
    </xdr:from>
    <xdr:to>
      <xdr:col>4</xdr:col>
      <xdr:colOff>1058208</xdr:colOff>
      <xdr:row>9</xdr:row>
      <xdr:rowOff>153147</xdr:rowOff>
    </xdr:to>
    <xdr:cxnSp macro="">
      <xdr:nvCxnSpPr>
        <xdr:cNvPr id="22" name="Conector recto de flecha 21">
          <a:extLst>
            <a:ext uri="{FF2B5EF4-FFF2-40B4-BE49-F238E27FC236}">
              <a16:creationId xmlns:a16="http://schemas.microsoft.com/office/drawing/2014/main" id="{CA1AA825-D79B-4692-B289-49508B1ACE6E}"/>
            </a:ext>
          </a:extLst>
        </xdr:cNvPr>
        <xdr:cNvCxnSpPr/>
      </xdr:nvCxnSpPr>
      <xdr:spPr>
        <a:xfrm>
          <a:off x="4895850" y="1766794"/>
          <a:ext cx="667123" cy="0"/>
        </a:xfrm>
        <a:prstGeom prst="straightConnector1">
          <a:avLst/>
        </a:prstGeom>
        <a:ln w="38100">
          <a:solidFill>
            <a:srgbClr val="2C33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83295</xdr:colOff>
      <xdr:row>23</xdr:row>
      <xdr:rowOff>8032</xdr:rowOff>
    </xdr:from>
    <xdr:to>
      <xdr:col>11</xdr:col>
      <xdr:colOff>140980</xdr:colOff>
      <xdr:row>29</xdr:row>
      <xdr:rowOff>0</xdr:rowOff>
    </xdr:to>
    <xdr:pic>
      <xdr:nvPicPr>
        <xdr:cNvPr id="23" name="Imagen 22">
          <a:extLst>
            <a:ext uri="{FF2B5EF4-FFF2-40B4-BE49-F238E27FC236}">
              <a16:creationId xmlns:a16="http://schemas.microsoft.com/office/drawing/2014/main" id="{ADA8B910-60EF-6DBC-B674-9CCA5F648CDA}"/>
            </a:ext>
          </a:extLst>
        </xdr:cNvPr>
        <xdr:cNvPicPr>
          <a:picLocks noChangeAspect="1"/>
        </xdr:cNvPicPr>
      </xdr:nvPicPr>
      <xdr:blipFill>
        <a:blip xmlns:r="http://schemas.openxmlformats.org/officeDocument/2006/relationships" r:embed="rId3"/>
        <a:stretch>
          <a:fillRect/>
        </a:stretch>
      </xdr:blipFill>
      <xdr:spPr>
        <a:xfrm>
          <a:off x="9507442" y="4131797"/>
          <a:ext cx="2137123" cy="1067732"/>
        </a:xfrm>
        <a:prstGeom prst="rect">
          <a:avLst/>
        </a:prstGeom>
      </xdr:spPr>
    </xdr:pic>
    <xdr:clientData/>
  </xdr:twoCellAnchor>
  <xdr:twoCellAnchor>
    <xdr:from>
      <xdr:col>2</xdr:col>
      <xdr:colOff>147731</xdr:colOff>
      <xdr:row>9</xdr:row>
      <xdr:rowOff>133910</xdr:rowOff>
    </xdr:from>
    <xdr:to>
      <xdr:col>2</xdr:col>
      <xdr:colOff>821204</xdr:colOff>
      <xdr:row>9</xdr:row>
      <xdr:rowOff>133910</xdr:rowOff>
    </xdr:to>
    <xdr:cxnSp macro="">
      <xdr:nvCxnSpPr>
        <xdr:cNvPr id="24" name="Conector recto de flecha 23">
          <a:extLst>
            <a:ext uri="{FF2B5EF4-FFF2-40B4-BE49-F238E27FC236}">
              <a16:creationId xmlns:a16="http://schemas.microsoft.com/office/drawing/2014/main" id="{71BCECA4-2F60-4236-B350-7CD6EDE314FC}"/>
            </a:ext>
          </a:extLst>
        </xdr:cNvPr>
        <xdr:cNvCxnSpPr/>
      </xdr:nvCxnSpPr>
      <xdr:spPr>
        <a:xfrm>
          <a:off x="2433731" y="1747557"/>
          <a:ext cx="673473" cy="0"/>
        </a:xfrm>
        <a:prstGeom prst="straightConnector1">
          <a:avLst/>
        </a:prstGeom>
        <a:ln w="38100">
          <a:solidFill>
            <a:srgbClr val="2C33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99732</xdr:colOff>
      <xdr:row>25</xdr:row>
      <xdr:rowOff>167527</xdr:rowOff>
    </xdr:from>
    <xdr:to>
      <xdr:col>2</xdr:col>
      <xdr:colOff>782730</xdr:colOff>
      <xdr:row>25</xdr:row>
      <xdr:rowOff>167527</xdr:rowOff>
    </xdr:to>
    <xdr:cxnSp macro="">
      <xdr:nvCxnSpPr>
        <xdr:cNvPr id="25" name="Conector recto de flecha 24">
          <a:extLst>
            <a:ext uri="{FF2B5EF4-FFF2-40B4-BE49-F238E27FC236}">
              <a16:creationId xmlns:a16="http://schemas.microsoft.com/office/drawing/2014/main" id="{D557FFF3-2A69-482B-B058-2C071F84916B}"/>
            </a:ext>
          </a:extLst>
        </xdr:cNvPr>
        <xdr:cNvCxnSpPr/>
      </xdr:nvCxnSpPr>
      <xdr:spPr>
        <a:xfrm>
          <a:off x="2385732" y="4649880"/>
          <a:ext cx="682998" cy="0"/>
        </a:xfrm>
        <a:prstGeom prst="straightConnector1">
          <a:avLst/>
        </a:prstGeom>
        <a:ln w="38100">
          <a:solidFill>
            <a:srgbClr val="2C33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171262</xdr:colOff>
      <xdr:row>38</xdr:row>
      <xdr:rowOff>178934</xdr:rowOff>
    </xdr:from>
    <xdr:to>
      <xdr:col>8</xdr:col>
      <xdr:colOff>257904</xdr:colOff>
      <xdr:row>50</xdr:row>
      <xdr:rowOff>161737</xdr:rowOff>
    </xdr:to>
    <xdr:pic>
      <xdr:nvPicPr>
        <xdr:cNvPr id="26" name="Imagen 25">
          <a:extLst>
            <a:ext uri="{FF2B5EF4-FFF2-40B4-BE49-F238E27FC236}">
              <a16:creationId xmlns:a16="http://schemas.microsoft.com/office/drawing/2014/main" id="{9FCE2411-CFC4-9ECC-BCF9-8073D3246A31}"/>
            </a:ext>
          </a:extLst>
        </xdr:cNvPr>
        <xdr:cNvPicPr>
          <a:picLocks noChangeAspect="1"/>
        </xdr:cNvPicPr>
      </xdr:nvPicPr>
      <xdr:blipFill>
        <a:blip xmlns:r="http://schemas.openxmlformats.org/officeDocument/2006/relationships" r:embed="rId4"/>
        <a:stretch>
          <a:fillRect/>
        </a:stretch>
      </xdr:blipFill>
      <xdr:spPr>
        <a:xfrm>
          <a:off x="6782733" y="6992110"/>
          <a:ext cx="2190173" cy="2140683"/>
        </a:xfrm>
        <a:prstGeom prst="rect">
          <a:avLst/>
        </a:prstGeom>
      </xdr:spPr>
    </xdr:pic>
    <xdr:clientData/>
  </xdr:twoCellAnchor>
  <xdr:twoCellAnchor>
    <xdr:from>
      <xdr:col>7</xdr:col>
      <xdr:colOff>369794</xdr:colOff>
      <xdr:row>61</xdr:row>
      <xdr:rowOff>0</xdr:rowOff>
    </xdr:from>
    <xdr:to>
      <xdr:col>7</xdr:col>
      <xdr:colOff>1024217</xdr:colOff>
      <xdr:row>61</xdr:row>
      <xdr:rowOff>0</xdr:rowOff>
    </xdr:to>
    <xdr:cxnSp macro="">
      <xdr:nvCxnSpPr>
        <xdr:cNvPr id="27" name="Conector recto de flecha 26">
          <a:extLst>
            <a:ext uri="{FF2B5EF4-FFF2-40B4-BE49-F238E27FC236}">
              <a16:creationId xmlns:a16="http://schemas.microsoft.com/office/drawing/2014/main" id="{10BD4FF6-3F1B-44D0-8B1D-7FDFDE5CFEF8}"/>
            </a:ext>
          </a:extLst>
        </xdr:cNvPr>
        <xdr:cNvCxnSpPr/>
      </xdr:nvCxnSpPr>
      <xdr:spPr>
        <a:xfrm>
          <a:off x="7754470" y="10936941"/>
          <a:ext cx="654423" cy="0"/>
        </a:xfrm>
        <a:prstGeom prst="straightConnector1">
          <a:avLst/>
        </a:prstGeom>
        <a:ln w="38100">
          <a:solidFill>
            <a:srgbClr val="2C33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201707</xdr:colOff>
      <xdr:row>58</xdr:row>
      <xdr:rowOff>78441</xdr:rowOff>
    </xdr:from>
    <xdr:to>
      <xdr:col>15</xdr:col>
      <xdr:colOff>44825</xdr:colOff>
      <xdr:row>66</xdr:row>
      <xdr:rowOff>58215</xdr:rowOff>
    </xdr:to>
    <xdr:pic>
      <xdr:nvPicPr>
        <xdr:cNvPr id="28" name="Imagen 27">
          <a:extLst>
            <a:ext uri="{FF2B5EF4-FFF2-40B4-BE49-F238E27FC236}">
              <a16:creationId xmlns:a16="http://schemas.microsoft.com/office/drawing/2014/main" id="{401D8587-1749-C291-6E1A-49C171149441}"/>
            </a:ext>
          </a:extLst>
        </xdr:cNvPr>
        <xdr:cNvPicPr>
          <a:picLocks noChangeAspect="1"/>
        </xdr:cNvPicPr>
      </xdr:nvPicPr>
      <xdr:blipFill>
        <a:blip xmlns:r="http://schemas.openxmlformats.org/officeDocument/2006/relationships" r:embed="rId5"/>
        <a:stretch>
          <a:fillRect/>
        </a:stretch>
      </xdr:blipFill>
      <xdr:spPr>
        <a:xfrm>
          <a:off x="12662648" y="10477500"/>
          <a:ext cx="2125943" cy="1414127"/>
        </a:xfrm>
        <a:prstGeom prst="rect">
          <a:avLst/>
        </a:prstGeom>
      </xdr:spPr>
    </xdr:pic>
    <xdr:clientData/>
  </xdr:twoCellAnchor>
  <xdr:twoCellAnchor editAs="oneCell">
    <xdr:from>
      <xdr:col>7</xdr:col>
      <xdr:colOff>597086</xdr:colOff>
      <xdr:row>74</xdr:row>
      <xdr:rowOff>30442</xdr:rowOff>
    </xdr:from>
    <xdr:to>
      <xdr:col>9</xdr:col>
      <xdr:colOff>389030</xdr:colOff>
      <xdr:row>85</xdr:row>
      <xdr:rowOff>45830</xdr:rowOff>
    </xdr:to>
    <xdr:pic>
      <xdr:nvPicPr>
        <xdr:cNvPr id="29" name="Imagen 28">
          <a:extLst>
            <a:ext uri="{FF2B5EF4-FFF2-40B4-BE49-F238E27FC236}">
              <a16:creationId xmlns:a16="http://schemas.microsoft.com/office/drawing/2014/main" id="{BE9DBC64-7692-1B6F-AE14-6F74F0DF5035}"/>
            </a:ext>
          </a:extLst>
        </xdr:cNvPr>
        <xdr:cNvPicPr>
          <a:picLocks noChangeAspect="1"/>
        </xdr:cNvPicPr>
      </xdr:nvPicPr>
      <xdr:blipFill>
        <a:blip xmlns:r="http://schemas.openxmlformats.org/officeDocument/2006/relationships" r:embed="rId6"/>
        <a:stretch>
          <a:fillRect/>
        </a:stretch>
      </xdr:blipFill>
      <xdr:spPr>
        <a:xfrm>
          <a:off x="8261910" y="13298207"/>
          <a:ext cx="1632884" cy="1990798"/>
        </a:xfrm>
        <a:prstGeom prst="rect">
          <a:avLst/>
        </a:prstGeom>
      </xdr:spPr>
    </xdr:pic>
    <xdr:clientData/>
  </xdr:twoCellAnchor>
  <xdr:twoCellAnchor editAs="oneCell">
    <xdr:from>
      <xdr:col>9</xdr:col>
      <xdr:colOff>669179</xdr:colOff>
      <xdr:row>74</xdr:row>
      <xdr:rowOff>35447</xdr:rowOff>
    </xdr:from>
    <xdr:to>
      <xdr:col>11</xdr:col>
      <xdr:colOff>601943</xdr:colOff>
      <xdr:row>86</xdr:row>
      <xdr:rowOff>775</xdr:rowOff>
    </xdr:to>
    <xdr:pic>
      <xdr:nvPicPr>
        <xdr:cNvPr id="30" name="Imagen 29">
          <a:extLst>
            <a:ext uri="{FF2B5EF4-FFF2-40B4-BE49-F238E27FC236}">
              <a16:creationId xmlns:a16="http://schemas.microsoft.com/office/drawing/2014/main" id="{1D621172-DE8B-516A-6D38-024E3BCE0494}"/>
            </a:ext>
          </a:extLst>
        </xdr:cNvPr>
        <xdr:cNvPicPr>
          <a:picLocks noChangeAspect="1"/>
        </xdr:cNvPicPr>
      </xdr:nvPicPr>
      <xdr:blipFill>
        <a:blip xmlns:r="http://schemas.openxmlformats.org/officeDocument/2006/relationships" r:embed="rId7"/>
        <a:stretch>
          <a:fillRect/>
        </a:stretch>
      </xdr:blipFill>
      <xdr:spPr>
        <a:xfrm>
          <a:off x="10171767" y="13303212"/>
          <a:ext cx="2009027" cy="2113682"/>
        </a:xfrm>
        <a:prstGeom prst="rect">
          <a:avLst/>
        </a:prstGeom>
      </xdr:spPr>
    </xdr:pic>
    <xdr:clientData/>
  </xdr:twoCellAnchor>
  <xdr:twoCellAnchor>
    <xdr:from>
      <xdr:col>1</xdr:col>
      <xdr:colOff>302559</xdr:colOff>
      <xdr:row>142</xdr:row>
      <xdr:rowOff>56030</xdr:rowOff>
    </xdr:from>
    <xdr:to>
      <xdr:col>1</xdr:col>
      <xdr:colOff>1038411</xdr:colOff>
      <xdr:row>142</xdr:row>
      <xdr:rowOff>56030</xdr:rowOff>
    </xdr:to>
    <xdr:cxnSp macro="">
      <xdr:nvCxnSpPr>
        <xdr:cNvPr id="31" name="Conector recto de flecha 30">
          <a:extLst>
            <a:ext uri="{FF2B5EF4-FFF2-40B4-BE49-F238E27FC236}">
              <a16:creationId xmlns:a16="http://schemas.microsoft.com/office/drawing/2014/main" id="{7BF945B0-2B72-49E0-B796-79FD65A974EB}"/>
            </a:ext>
          </a:extLst>
        </xdr:cNvPr>
        <xdr:cNvCxnSpPr/>
      </xdr:nvCxnSpPr>
      <xdr:spPr>
        <a:xfrm>
          <a:off x="1602441" y="25538206"/>
          <a:ext cx="735852" cy="0"/>
        </a:xfrm>
        <a:prstGeom prst="straightConnector1">
          <a:avLst/>
        </a:prstGeom>
        <a:ln w="38100">
          <a:solidFill>
            <a:srgbClr val="2C33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107577</xdr:colOff>
      <xdr:row>150</xdr:row>
      <xdr:rowOff>171638</xdr:rowOff>
    </xdr:from>
    <xdr:to>
      <xdr:col>1</xdr:col>
      <xdr:colOff>843429</xdr:colOff>
      <xdr:row>150</xdr:row>
      <xdr:rowOff>171638</xdr:rowOff>
    </xdr:to>
    <xdr:cxnSp macro="">
      <xdr:nvCxnSpPr>
        <xdr:cNvPr id="32" name="Conector recto de flecha 31">
          <a:extLst>
            <a:ext uri="{FF2B5EF4-FFF2-40B4-BE49-F238E27FC236}">
              <a16:creationId xmlns:a16="http://schemas.microsoft.com/office/drawing/2014/main" id="{F383F420-15F0-4C91-8E33-1559C35FCB49}"/>
            </a:ext>
          </a:extLst>
        </xdr:cNvPr>
        <xdr:cNvCxnSpPr/>
      </xdr:nvCxnSpPr>
      <xdr:spPr>
        <a:xfrm>
          <a:off x="1407459" y="27088167"/>
          <a:ext cx="735852" cy="0"/>
        </a:xfrm>
        <a:prstGeom prst="straightConnector1">
          <a:avLst/>
        </a:prstGeom>
        <a:ln w="38100">
          <a:solidFill>
            <a:srgbClr val="2C33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Granada" TargetMode="External"/><Relationship Id="rId3" Type="http://schemas.openxmlformats.org/officeDocument/2006/relationships/hyperlink" Target="https://www.bing.com/th?id=OSK.033fe2cd206bc9f0af3e843b2ea3b301&amp;qlt=95" TargetMode="External"/><Relationship Id="rId7" Type="http://schemas.openxmlformats.org/officeDocument/2006/relationships/hyperlink" Target="https://www.bing.com/th?id=OSK.7c0d60c3ef9e00fbadd083c9e1d4b654&amp;qlt=95" TargetMode="External"/><Relationship Id="rId2" Type="http://schemas.openxmlformats.org/officeDocument/2006/relationships/hyperlink" Target="https://www.bing.com/images/search?form=xlimg&amp;q=Madrid" TargetMode="External"/><Relationship Id="rId1" Type="http://schemas.openxmlformats.org/officeDocument/2006/relationships/hyperlink" Target="https://www.bing.com/th?id=OSK.4804e611ac3869c3e40f0b7b53f1099e&amp;qlt=95" TargetMode="External"/><Relationship Id="rId6" Type="http://schemas.openxmlformats.org/officeDocument/2006/relationships/hyperlink" Target="https://www.bing.com/images/search?form=xlimg&amp;q=Londres" TargetMode="External"/><Relationship Id="rId5" Type="http://schemas.openxmlformats.org/officeDocument/2006/relationships/hyperlink" Target="https://www.bing.com/th?id=OSK.3666846595b7a7ef3fd0663d5b9791f3&amp;qlt=95" TargetMode="External"/><Relationship Id="rId4" Type="http://schemas.openxmlformats.org/officeDocument/2006/relationships/hyperlink" Target="https://www.bing.com/images/search?form=xlimg&amp;q=Nueva%20York"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Srd>
</file>

<file path=xl/richData/rdarray.xml><?xml version="1.0" encoding="utf-8"?>
<arrayData xmlns="http://schemas.microsoft.com/office/spreadsheetml/2017/richdata2" count="7">
  <a r="1">
    <v t="r">26</v>
  </a>
  <a r="2">
    <v t="s">UTC+02:00</v>
    <v t="s">UTC+01:00</v>
  </a>
  <a r="1">
    <v t="r">39</v>
  </a>
  <a r="1">
    <v t="s">Horario del este de América del Norte</v>
  </a>
  <a r="1">
    <v t="r">53</v>
  </a>
  <a r="1">
    <v t="s">Hora media de Greenwich</v>
  </a>
  <a r="1">
    <v t="r">65</v>
  </a>
</arrayData>
</file>

<file path=xl/richData/rdrichvalue.xml><?xml version="1.0" encoding="utf-8"?>
<rvData xmlns="http://schemas.microsoft.com/office/spreadsheetml/2017/richdata" count="70">
  <rv s="0">
    <v>http://en.wikipedia.org/wiki/Public_domain</v>
    <v>Public domain</v>
  </rv>
  <rv s="0">
    <v>https://en.wikipedia.org/wiki/Microsoft</v>
    <v>Wikipedia</v>
  </rv>
  <rv s="1">
    <v>0</v>
    <v>1</v>
  </rv>
  <rv s="2">
    <v>7</v>
    <v>https://www.bing.com/th?id=AMMS_e6e837c7bf3a77408619758b7447855a&amp;qlt=95</v>
    <v>2</v>
    <v>0</v>
    <v>https://www.bing.com/images/search?form=xlimg&amp;q=microsoft</v>
    <v>Image of MICROSOFT CORPORATION</v>
  </rv>
  <rv s="0">
    <v>https://www.bing.com/financeapi/forcetrigger?t=a1xzim&amp;q=XNAS%3aMSFT&amp;form=skydnc</v>
    <v>Learn more on Bing</v>
  </rv>
  <rv s="3">
    <v>es-ES</v>
    <v>a1xzim</v>
    <v>268435456</v>
    <v>1</v>
    <v>Con tecnología de Refinitiv</v>
    <v>0</v>
    <v>1</v>
    <v>MICROSOFT CORPORATION (XNAS:MSFT)</v>
    <v>4</v>
    <v>5</v>
    <v>Finance</v>
    <v>6</v>
    <v>XNAS</v>
    <v>7433982000</v>
    <v>1993</v>
    <v>401.26499999999999</v>
    <v>0.91690000000000005</v>
    <v>-7.2</v>
    <v>-1.8012E-2</v>
    <v>2918060954460</v>
    <v>399.73</v>
    <v>Microsoft Corporation es una empresa de tecnología. La Compañía desarrolla y apoya software, servicios, dispositivos y soluciones. Los segmentos de la compañía incluyen Productividad y Procesos de Negocio, Nube Inteligente y más Informática Personal. El segmento Productividad y Procesos de Negocio está formado por productos y servicios en su cartera de servicios de productividad, comunicación e información. Este segmento comprende principalmente: Office Commercial, Office Consumer, LinkedIn y soluciones empresariales de Dynamics. El segmento de la nube inteligente consiste en productos de servidor y servicios en la nube, incluidos Azure y otros servicios en la nube, SQL Server, Windows Server, Visual Studio, System Center y Windows Server. licencias de acceso de clientes (CAL) relacionadas, Nuance y GitHub; y Servicios empresariales, incluidos los servicios de soporte empresarial, las soluciones de la industria y los servicios profesionales de Nuance. El segmento más personal de Computación comprende principalmente Windows, dispositivos, juegos y publicidad de búsqueda y noticias.</v>
    <v>228000</v>
    <v>XNAS</v>
    <v>45715.875007337498</v>
    <v>3</v>
    <v>Nasdaq Stock Market</v>
    <v>4</v>
    <v>405.74</v>
    <v>468.35</v>
    <v>392.17</v>
    <v>385.58</v>
    <v>USD</v>
    <v>MICROSOFT CORPORATION</v>
    <v>MICROSOFT CORPORATION</v>
    <v>31.6188</v>
    <v>392.53</v>
    <v>Software &amp; IT Services</v>
    <v>One Microsoft Way, REDMOND, WA, 98052-6399 US</v>
    <v>MSFT</v>
    <v>Acciones</v>
    <v>MICROSOFT CORPORATION (XNAS:MSFT)</v>
    <v>41924</v>
    <v>24470733</v>
  </rv>
  <rv s="4">
    <v>5</v>
  </rv>
  <rv s="0">
    <v>http://es.wikipedia.org/wiki/Adobe_(empresa)</v>
    <v>Wikipedia</v>
  </rv>
  <rv s="1">
    <v>0</v>
    <v>7</v>
  </rv>
  <rv s="2">
    <v>7</v>
    <v>https://www.bing.com/th?id=AMMS_503c684ccc667ad525fe1d703881df2c&amp;qlt=95</v>
    <v>8</v>
    <v>0</v>
    <v>https://www.bing.com/images/search?form=xlimg&amp;q=adobe+systems</v>
    <v>Image of ADOBE INC.</v>
  </rv>
  <rv s="0">
    <v>https://www.bing.com/financeapi/forcetrigger?t=a1mv7w&amp;q=XNAS%3aADBE&amp;form=skydnc</v>
    <v>Learn more on Bing</v>
  </rv>
  <rv s="3">
    <v>es-ES</v>
    <v>a1mv7w</v>
    <v>268435456</v>
    <v>1</v>
    <v>Con tecnología de Refinitiv</v>
    <v>0</v>
    <v>1</v>
    <v>ADOBE INC. (XNAS:ADBE)</v>
    <v>4</v>
    <v>5</v>
    <v>Finance</v>
    <v>6</v>
    <v>XNAS</v>
    <v>435309100</v>
    <v>1997</v>
    <v>441.79</v>
    <v>1.3626</v>
    <v>-4.3099999999999996</v>
    <v>-9.7619999999999998E-3</v>
    <v>190312785429</v>
    <v>441.5</v>
    <v>Adobe Inc es una compañía de tecnología global con sede en Estados Unidos. Los productos, servicios y soluciones de la Compañía se utilizan en todo el mundo para imaginar, crear, gestionar, entregar, medir, optimice e interactúe con el contenido en todas las superficies y alimente las experiencias digitales. Sus segmentos incluyen medios digitales, experiencia digital, publicación y publicidad. El segmento de medios digitales se centra en Adobe Creative Cloud y Adobe Document Cloud, que incluyen Adobe Express, Adobe Firefly, Photoshop y otros productos, ofreciendo una variedad de herramientas para profesionales creativos, comunicadores y otros consumidores. El segmento de experiencia digital proporciona una plataforma integrada y un conjunto de productos, servicios y soluciones a través de Adobe Experience Cloud. El segmento de publicación y publicidad contiene productos y servicios heredados. Además, su solución Adobe GenStudio permite a las empresas simplificar su proceso de cadena de suministro de contenido con capacidades de inteligencia artificial generativa (IA).</v>
    <v>30709</v>
    <v>XNAS</v>
    <v>45716.041548587498</v>
    <v>9</v>
    <v>Nasdaq Stock Market</v>
    <v>10</v>
    <v>444.57</v>
    <v>587.75</v>
    <v>436.82</v>
    <v>403.75</v>
    <v>USD</v>
    <v>ADOBE INC.</v>
    <v>ADOBE INC.</v>
    <v>35.265999999999998</v>
    <v>437.19</v>
    <v>Software &amp; IT Services</v>
    <v>345 Park Avenue, SAN JOSE, CA, 95110-2704 US</v>
    <v>ADBE</v>
    <v>Acciones</v>
    <v>ADOBE INC. (XNAS:ADBE)</v>
    <v>921</v>
    <v>3173078</v>
  </rv>
  <rv s="4">
    <v>11</v>
  </rv>
  <rv s="0">
    <v>https://www.bing.com/financeapi/forcetrigger?t=a1u3rw&amp;q=XNAS%3aGOOGL&amp;form=skydnc</v>
    <v>Learn more on Bing</v>
  </rv>
  <rv s="5">
    <v>es-ES</v>
    <v>a1u3rw</v>
    <v>268435456</v>
    <v>1</v>
    <v>Con tecnología de Refinitiv</v>
    <v>8</v>
    <v>9</v>
    <v>ALPHABET INC. (XNAS:GOOGL)</v>
    <v>10</v>
    <v>11</v>
    <v>Finance</v>
    <v>6</v>
    <v>XNAS</v>
    <v>12208000000</v>
    <v>2015</v>
    <v>173.99</v>
    <v>1.0387999999999999</v>
    <v>-4.2300000000000004</v>
    <v>-2.4489E-2</v>
    <v>2119553000000</v>
    <v>172.73</v>
    <v>Alphabet Inc. Es una compañía holding. Los segmentos de la Compañía incluyen Google Services, Google Cloud y otras apuestas. El segmento de Servicios de Google incluye productos y servicios como anuncios, Android, Chrome, dispositivos, Google Maps, Google Maps, etc. Google Play, Búsqueda y YouTube. El segmento de Google Cloud incluye servicios de infraestructura y plataforma, herramientas de colaboración y otros servicios para clientes empresariales. Su otro segmento de apuestas se dedica a la venta de servicios relacionados con la salud y servicios de Internet. Google Cloud ofrece servicios en la nube listos para la empresa, incluidos Google Cloud Platform y Google Workspace. Google Cloud Platform proporciona acceso a soluciones como ciberseguridad, bases de datos, análisis e inteligencia artificial (IA), incluida su infraestructura de IA, la plataforma Vertex AI y Duet AI para Google Cloud. Google Workspace incluye herramientas de comunicación y colaboración basadas en la nube para empresas, como Calendar, Gmail, Docs, Drive, Meet y otros servicios empresariales.</v>
    <v>183323</v>
    <v>XNAS</v>
    <v>45715.875015520316</v>
    <v>Nasdaq Stock Market</v>
    <v>13</v>
    <v>174.56</v>
    <v>207.05</v>
    <v>167.94</v>
    <v>130.66499999999999</v>
    <v>USD</v>
    <v>ALPHABET INC.</v>
    <v>ALPHABET INC.</v>
    <v>20.929300000000001</v>
    <v>168.5</v>
    <v>Software &amp; IT Services</v>
    <v>1600 Amphitheatre Parkway, MOUNTAIN VIEW, CA, 94043 US</v>
    <v>GOOGL</v>
    <v>Acciones</v>
    <v>ALPHABET INC. (XNAS:GOOGL)</v>
    <v>95303</v>
    <v>30354980</v>
  </rv>
  <rv s="4">
    <v>14</v>
  </rv>
  <rv s="6">
    <v>12</v>
    <v>Empleados</v>
    <v>0</v>
  </rv>
  <rv s="0">
    <v>https://www.bing.com/financeapi/forcetrigger?t=ae7zrw&amp;q=XPAR%3aCA&amp;form=skydnc</v>
    <v>Learn more on Bing</v>
  </rv>
  <rv s="5">
    <v>es-ES</v>
    <v>ae7zrw</v>
    <v>268435456</v>
    <v>1</v>
    <v>Con tecnología de Refinitiv</v>
    <v>8</v>
    <v>9</v>
    <v>Carrefour SA (XPAR:CA)</v>
    <v>10</v>
    <v>12</v>
    <v>Finance</v>
    <v>13</v>
    <v>XPAR</v>
    <v>677969200</v>
    <v>1963</v>
    <v>12.654999999999999</v>
    <v>0.5665</v>
    <v>4.4999999999999998E-2</v>
    <v>3.5170000000000002E-3</v>
    <v>8694955000</v>
    <v>12.795</v>
    <v>Carrefour SA es un grupo de distribución minorista con sede en Francia, que opera a través de cuatro segmentos geográficos: Francia, resto de Europa, América Latina y Asia. El Grupo opera más de 12.000 tiendas y sitios de comercio electrónico en más de 30 países de todo el mundo. Sus tiendas vienen en una variedad de formatos y canales, como hipermercados, supermercados, tiendas de conveniencia, tiendas de efectivo y transporte, hipertiendas de efectivo, drive y comercio electrónico. Su oferta de productos incluye una amplia gama de productos frescos locales, carnes preparadas en el lugar, pescado fresco, así como productos de panadería, bienes de consumo y productos no alimentarios. Adicionalmente, el Grupo ofrece servicios complementarios, incluyendo puntos de recogida de paquetes, copiado de llaves, alquiler de vehículos, farmacias y atención de salud y belleza, entrega de fuel oil, servicios financieros y de seguros, junto con servicios de ocio, como agencias de viajes, entradas para espectáculos y servicios fotográficos, entre otros.</v>
    <v>305309</v>
    <v>XPAR</v>
    <v>45716.468495370369</v>
    <v>Euronext Paris</v>
    <v>17</v>
    <v>12.85</v>
    <v>16.920000000000002</v>
    <v>12.65</v>
    <v>12.29</v>
    <v>EUR</v>
    <v>Carrefour SA</v>
    <v>Carrefour SA</v>
    <v>11.597</v>
    <v>12.84</v>
    <v>Food &amp; Drug Retailing</v>
    <v>93 Avenue de Paris, MASSY, ILE-DE-FRANCE, 91300 FR</v>
    <v>CA</v>
    <v>Acciones</v>
    <v>Carrefour SA (XPAR:CA)</v>
    <v>851649</v>
    <v>4778250</v>
  </rv>
  <rv s="4">
    <v>18</v>
  </rv>
  <rv s="7">
    <v>536870912</v>
    <v>Madrid</v>
    <v>a497c067-c4c6-4bf4-9a5d-34fd30589bda</v>
    <v>es-ES</v>
    <v>Map</v>
  </rv>
  <rv s="8">
    <fb>604.45510000000002</fb>
    <v>22</v>
  </rv>
  <rv s="7">
    <v>536870912</v>
    <v>Comunidad de Madrid</v>
    <v>854c08ed-f6d7-c812-1a3f-46928ae0597e</v>
    <v>es-ES</v>
    <v>Map</v>
  </rv>
  <rv s="9">
    <v>0</v>
    <v>20</v>
    <v>14</v>
    <v>7</v>
    <v>0</v>
    <v>Image of Madrid</v>
  </rv>
  <rv s="8">
    <fb>40.416944444444397</fb>
    <v>23</v>
  </rv>
  <rv s="0">
    <v>https://www.bing.com/search?q=Madrid&amp;form=skydnc</v>
    <v>Aprenda más con Bing</v>
  </rv>
  <rv s="7">
    <v>805306368</v>
    <v>José Luis Martínez-Almeida (Alcalde)</v>
    <v>d059f89e-9389-5fff-d365-894d7aefd20e</v>
    <v>es-ES</v>
    <v>Generic</v>
  </rv>
  <rv s="10">
    <v>0</v>
  </rv>
  <rv s="8">
    <fb>-3.70333333333333</fb>
    <v>23</v>
  </rv>
  <rv s="7">
    <v>536870912</v>
    <v>España</v>
    <v>1baf9d59-f443-e9f4-6e49-de048a073e3f</v>
    <v>es-ES</v>
    <v>Map</v>
  </rv>
  <rv s="8">
    <fb>3223334</fb>
    <v>22</v>
  </rv>
  <rv s="10">
    <v>1</v>
  </rv>
  <rv s="11">
    <v>#VALUE!</v>
    <v>es-ES</v>
    <v>a497c067-c4c6-4bf4-9a5d-34fd30589bda</v>
    <v>536870912</v>
    <v>1</v>
    <v>15</v>
    <v>16</v>
    <v>17</v>
    <v>Madrid</v>
    <v>18</v>
    <v>19</v>
    <v>Map</v>
    <v>20</v>
    <v>21</v>
    <v>21</v>
    <v>Madrid es un municipio y una ciudad de España. La localidad, con categoría histórica de villa, es la capital del Estado y de la Comunidad de Madrid. En su término municipal, el más poblado de España, su población es de 3 416 771 habitantes, ...</v>
    <v>22</v>
    <v>23</v>
    <v>24</v>
    <v>25</v>
    <v>27</v>
    <v>28</v>
    <v>Madrid</v>
    <v>29</v>
    <v>30</v>
    <v>Madrid</v>
    <v>mdp/vdpid/5669357583933112321</v>
    <v>31</v>
  </rv>
  <rv s="7">
    <v>536870912</v>
    <v>Nueva York</v>
    <v>60d5dc2b-c915-460b-b722-c9e3485499ca</v>
    <v>es-ES</v>
    <v>Map</v>
  </rv>
  <rv s="8">
    <fb>1213.369839</fb>
    <v>22</v>
  </rv>
  <rv s="7">
    <v>536870912</v>
    <v>Nueva York</v>
    <v>caeb7b9a-f5d7-4686-8fb5-cf7628296b13</v>
    <v>es-ES</v>
    <v>Map</v>
  </rv>
  <rv s="9">
    <v>1</v>
    <v>20</v>
    <v>24</v>
    <v>7</v>
    <v>0</v>
    <v>Image of Nueva York</v>
  </rv>
  <rv s="8">
    <fb>40.712777777777802</fb>
    <v>23</v>
  </rv>
  <rv s="0">
    <v>https://www.bing.com/search?q=Nueva+York&amp;form=skydnc</v>
    <v>Aprenda más con Bing</v>
  </rv>
  <rv s="7">
    <v>805306368</v>
    <v>Eric Adams (Alcalde)</v>
    <v>d104f492-36f0-3246-f9f7-c35dae370b2c</v>
    <v>es-ES</v>
    <v>Generic</v>
  </rv>
  <rv s="10">
    <v>2</v>
  </rv>
  <rv s="8">
    <fb>-74.006111111111096</fb>
    <v>23</v>
  </rv>
  <rv s="7">
    <v>536870912</v>
    <v>Estados Unidos</v>
    <v>5232ed96-85b1-2edb-12c6-63e6c597a1de</v>
    <v>es-ES</v>
    <v>Map</v>
  </rv>
  <rv s="8">
    <fb>8258035</fb>
    <v>22</v>
  </rv>
  <rv s="10">
    <v>3</v>
  </rv>
  <rv s="11">
    <v>#VALUE!</v>
    <v>es-ES</v>
    <v>60d5dc2b-c915-460b-b722-c9e3485499ca</v>
    <v>536870912</v>
    <v>1</v>
    <v>25</v>
    <v>16</v>
    <v>17</v>
    <v>Nueva York</v>
    <v>18</v>
    <v>19</v>
    <v>Map</v>
    <v>20</v>
    <v>26</v>
    <v>34</v>
    <v>Nueva York, usualmente llamada Ciudad de Nueva York, es la ciudad más poblada de los Estados Unidos y una de las más densamente pobladas a nivel mundial, con un área urbana de veinticuatro millones de habitantes. Desde finales del siglo xix es ...</v>
    <v>35</v>
    <v>36</v>
    <v>37</v>
    <v>38</v>
    <v>40</v>
    <v>41</v>
    <v>Nueva York</v>
    <v>42</v>
    <v>43</v>
    <v>Nueva York</v>
    <v>mdp/vdpid/5487505297524129794</v>
    <v>44</v>
  </rv>
  <rv s="7">
    <v>536870912</v>
    <v>Londres</v>
    <v>8e0ba7b6-4225-fa8a-6369-1b5294e602a5</v>
    <v>es-ES</v>
    <v>Map</v>
  </rv>
  <rv s="8">
    <fb>1572</fb>
    <v>22</v>
  </rv>
  <rv s="7">
    <v>536870912</v>
    <v>Inglaterra</v>
    <v>280d39e8-7217-6863-6980-a8c20c211c89</v>
    <v>es-ES</v>
    <v>Map</v>
  </rv>
  <rv s="7">
    <v>536870912</v>
    <v>Gran Londres</v>
    <v>2ba8a441-178c-f2c0-26cb-a4b260b8c806</v>
    <v>es-ES</v>
    <v>Map</v>
  </rv>
  <rv s="9">
    <v>2</v>
    <v>20</v>
    <v>27</v>
    <v>7</v>
    <v>0</v>
    <v>Image of Londres</v>
  </rv>
  <rv s="8">
    <fb>51.507222222221998</fb>
    <v>23</v>
  </rv>
  <rv s="0">
    <v>https://www.bing.com/search?q=Londres&amp;form=skydnc</v>
    <v>Aprenda más con Bing</v>
  </rv>
  <rv s="7">
    <v>805306368</v>
    <v>Sadiq Khan (Alcalde)</v>
    <v>d7862dc2-4c03-1dc8-3412-7fe03041fdcb</v>
    <v>es-ES</v>
    <v>Generic</v>
  </rv>
  <rv s="10">
    <v>4</v>
  </rv>
  <rv s="8">
    <fb>-0.1275</fb>
    <v>23</v>
  </rv>
  <rv s="8">
    <fb>8866180</fb>
    <v>22</v>
  </rv>
  <rv s="10">
    <v>5</v>
  </rv>
  <rv s="12">
    <v>#VALUE!</v>
    <v>es-ES</v>
    <v>8e0ba7b6-4225-fa8a-6369-1b5294e602a5</v>
    <v>536870912</v>
    <v>1</v>
    <v>28</v>
    <v>29</v>
    <v>30</v>
    <v>Londres</v>
    <v>18</v>
    <v>19</v>
    <v>Map</v>
    <v>20</v>
    <v>31</v>
    <v>47</v>
    <v>Londres es la capital y mayor ciudad de Inglaterra y de Reino Unido. Situada a orillas del río Támesis, Londres ha sido un importante asentamiento humano desde que fue fundada por los romanos con el nombre de Londinium hace casi dos milenios. El ...</v>
    <v>48</v>
    <v>49</v>
    <v>50</v>
    <v>51</v>
    <v>52</v>
    <v>54</v>
    <v>55</v>
    <v>Londres</v>
    <v>48</v>
    <v>56</v>
    <v>Londres</v>
    <v>mdp/vdpid/5471798185326280713</v>
    <v>57</v>
  </rv>
  <rv s="7">
    <v>536870912</v>
    <v>Granada</v>
    <v>7c50834d-b26f-17cb-4cf5-e688ac152fa0</v>
    <v>es-ES</v>
    <v>Map</v>
  </rv>
  <rv s="8">
    <fb>88.02</fb>
    <v>22</v>
  </rv>
  <rv s="7">
    <v>536870912</v>
    <v>Andalucía</v>
    <v>b009454b-b921-1477-fbf3-ea4c66d409b5</v>
    <v>es-ES</v>
    <v>Map</v>
  </rv>
  <rv s="9">
    <v>3</v>
    <v>20</v>
    <v>32</v>
    <v>7</v>
    <v>0</v>
    <v>Image of Granada</v>
  </rv>
  <rv s="8">
    <fb>37.178055555556</fb>
    <v>23</v>
  </rv>
  <rv s="0">
    <v>https://www.bing.com/search?q=Granada&amp;form=skydnc</v>
    <v>Aprenda más con Bing</v>
  </rv>
  <rv s="7">
    <v>805306368</v>
    <v>Marifrán Carazo (Alcalde)</v>
    <v>a369ab63-2d2b-029f-be7d-7c398762c3ba</v>
    <v>es-ES</v>
    <v>Generic</v>
  </rv>
  <rv s="10">
    <v>6</v>
  </rv>
  <rv s="8">
    <fb>-3.6008333333332998</fb>
    <v>23</v>
  </rv>
  <rv s="8">
    <fb>230595</fb>
    <v>22</v>
  </rv>
  <rv s="13">
    <v>#VALUE!</v>
    <v>es-ES</v>
    <v>7c50834d-b26f-17cb-4cf5-e688ac152fa0</v>
    <v>536870912</v>
    <v>1</v>
    <v>33</v>
    <v>16</v>
    <v>34</v>
    <v>Granada</v>
    <v>18</v>
    <v>19</v>
    <v>Map</v>
    <v>20</v>
    <v>26</v>
    <v>60</v>
    <v>Granada es una ciudad y municipio español, capital de la provincia homónima, en la comunidad autónoma de Andalucía. Está situada en la parte central de la comarca de la Vega de Granada, a una altitud de 680 m s. n. m., en una amplia depresión ...</v>
    <v>61</v>
    <v>62</v>
    <v>63</v>
    <v>64</v>
    <v>66</v>
    <v>67</v>
    <v>Granada</v>
    <v>29</v>
    <v>68</v>
    <v>Granada</v>
    <v>mdp/vdpid/5672811802639990785</v>
  </rv>
</rvData>
</file>

<file path=xl/richData/rdrichvaluestructure.xml><?xml version="1.0" encoding="utf-8"?>
<rvStructures xmlns="http://schemas.microsoft.com/office/spreadsheetml/2017/richdata" count="14">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k n="Capitalización de mercado"/>
    <k n="Cierre anterior"/>
    <k n="Descripción" t="s"/>
    <k n="Empleados"/>
    <k n="ExchangeID" t="s"/>
    <k n="Hora de la última operación"/>
    <k n="Imagen" t="r"/>
    <k n="Intercambio" t="s"/>
    <k n="LearnMoreOnLink" t="r"/>
    <k n="Máximo"/>
    <k n="Máximo en 52 semanas"/>
    <k n="Mínimo"/>
    <k n="Mínimo en 52 semanas"/>
    <k n="Moneda" t="s"/>
    <k n="Nombre" t="s"/>
    <k n="Nombre oficial" t="s"/>
    <k n="P/I"/>
    <k n="Precio"/>
    <k n="Sector" t="s"/>
    <k n="Sede central" t="s"/>
    <k n="Símbolo bursátil" t="s"/>
    <k n="Tipo de instrumento" t="s"/>
    <k n="UniqueName" t="s"/>
    <k n="Volumen"/>
    <k n="Volumen promedio"/>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Sector" t="s"/>
    <k n="Sede central" t="s"/>
    <k n="Símbolo bursátil" t="s"/>
    <k n="Tipo de instrumento" t="s"/>
    <k n="UniqueName" t="s"/>
    <k n="Volumen"/>
    <k n="Volumen promedio"/>
  </s>
  <s t="_error">
    <k n="errorType" t="i"/>
    <k n="field" t="s"/>
    <k n="subType" t="i"/>
  </s>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íder(es)"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Imagen" t="r"/>
    <k n="Latitud" t="r"/>
    <k n="LearnMoreOnLink" t="r"/>
    <k n="Líder(es)"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íder(es)" t="r"/>
    <k n="Longitud" t="r"/>
    <k n="Nombre" t="s"/>
    <k n="País o región" t="r"/>
    <k n="Población" t="r"/>
    <k n="UniqueName" t="s"/>
    <k n="VDPID/VSID" t="s"/>
  </s>
</rvStructures>
</file>

<file path=xl/richData/rdsupportingpropertybag.xml><?xml version="1.0" encoding="utf-8"?>
<supportingPropertyBags xmlns="http://schemas.microsoft.com/office/spreadsheetml/2017/richdata2">
  <spbArrays count="5">
    <a count="44">
      <v t="s">%EntityServiceId</v>
      <v t="s">_Format</v>
      <v t="s">%IsRefreshable</v>
      <v t="s">_CanonicalPropertyNames</v>
      <v t="s">%EntityCulture</v>
      <v t="s">%EntityId</v>
      <v t="s">_Icon</v>
      <v t="s">_Display</v>
      <v t="s">Nombre</v>
      <v t="s">_SubLabel</v>
      <v t="s">Precio</v>
      <v t="s">Intercambio</v>
      <v t="s">Nombre oficial</v>
      <v t="s">Hora de la última operación</v>
      <v t="s">Símbolo bursátil</v>
      <v t="s">Abreviatura de intercambio</v>
      <v t="s">Cambio</v>
      <v t="s">Cambio (%)</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Imagen</v>
      <v t="s">ExchangeID</v>
      <v t="s">%ProviderInfo</v>
    </a>
    <a count="43">
      <v t="s">%EntityServiceId</v>
      <v t="s">_Format</v>
      <v t="s">%IsRefreshable</v>
      <v t="s">_CanonicalPropertyNames</v>
      <v t="s">%EntityCulture</v>
      <v t="s">%EntityId</v>
      <v t="s">_Icon</v>
      <v t="s">_Display</v>
      <v t="s">Nombre</v>
      <v t="s">_SubLabel</v>
      <v t="s">Precio</v>
      <v t="s">Intercambio</v>
      <v t="s">Nombre oficial</v>
      <v t="s">Hora de la última operación</v>
      <v t="s">Símbolo bursátil</v>
      <v t="s">Abreviatura de intercambio</v>
      <v t="s">Cambio</v>
      <v t="s">Cambio (%)</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27">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Zona(s) horaria(s)</v>
      <v t="s">_Flags</v>
      <v t="s">VDPID/VSID</v>
      <v t="s">UniqueName</v>
      <v t="s">_DisplayString</v>
      <v t="s">LearnMoreOnLink</v>
      <v t="s">Imagen</v>
      <v t="s">Descripción</v>
    </a>
    <a count="28">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Líder(es)</v>
      <v t="s">_SubLabel</v>
      <v t="s">Población</v>
      <v t="s">`Área</v>
      <v t="s">Latitud</v>
      <v t="s">Longitud</v>
      <v t="s">Zona(s) horaria(s)</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_Flags</v>
      <v t="s">VDPID/VSID</v>
      <v t="s">UniqueName</v>
      <v t="s">_DisplayString</v>
      <v t="s">LearnMoreOnLink</v>
      <v t="s">Imagen</v>
      <v t="s">Descripción</v>
    </a>
  </spbArrays>
  <spbData count="35">
    <spb s="0">
      <v>P/E</v>
      <v>Beta</v>
      <v>Change</v>
      <v>Image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Market cap</v>
      <v>Exchange abbreviation</v>
      <v>Last trade time</v>
    </spb>
    <spb s="1">
      <v>0</v>
      <v>Name</v>
      <v>LearnMoreOnLink</v>
    </spb>
    <spb s="2">
      <v>0</v>
      <v>0</v>
    </spb>
    <spb s="3">
      <v>0</v>
      <v>0</v>
      <v>0</v>
    </spb>
    <spb s="4">
      <v>2</v>
      <v>3</v>
      <v>3</v>
      <v>3</v>
      <v>3</v>
    </spb>
    <spb s="5">
      <v>1</v>
      <v>1</v>
      <v>2</v>
      <v>3</v>
      <v>2</v>
      <v>2</v>
      <v>4</v>
      <v>2</v>
      <v>5</v>
      <v>2</v>
      <v>5</v>
      <v>6</v>
      <v>2</v>
      <v>5</v>
      <v>7</v>
      <v>8</v>
      <v>2</v>
      <v>2</v>
      <v>5</v>
      <v>9</v>
      <v>10</v>
    </spb>
    <spb s="6">
      <v xml:space="preserve">desde el cierre anterior </v>
      <v>Tiempo real Nasdaq Última venta</v>
      <v xml:space="preserve">desde el cierre anterior </v>
      <v>Origen: Nasdaq Última venta</v>
      <v>GMT</v>
    </spb>
    <spb s="7">
      <v>Con tecnología de Refinitiv</v>
    </spb>
    <spb s="8">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Market cap</v>
      <v>Exchange abbreviation</v>
      <v>Last trade time</v>
    </spb>
    <spb s="1">
      <v>1</v>
      <v>Name</v>
      <v>LearnMoreOnLink</v>
    </spb>
    <spb s="9">
      <v>3</v>
      <v>3</v>
      <v>3</v>
      <v>3</v>
    </spb>
    <spb s="10">
      <v>1</v>
      <v>1</v>
      <v>2</v>
      <v>2</v>
      <v>2</v>
      <v>4</v>
      <v>2</v>
      <v>5</v>
      <v>2</v>
      <v>5</v>
      <v>6</v>
      <v>2</v>
      <v>5</v>
      <v>7</v>
      <v>8</v>
      <v>2</v>
      <v>2</v>
      <v>5</v>
      <v>9</v>
      <v>10</v>
    </spb>
    <spb s="10">
      <v>1</v>
      <v>1</v>
      <v>11</v>
      <v>11</v>
      <v>11</v>
      <v>4</v>
      <v>11</v>
      <v>5</v>
      <v>11</v>
      <v>5</v>
      <v>6</v>
      <v>11</v>
      <v>5</v>
      <v>7</v>
      <v>8</v>
      <v>11</v>
      <v>11</v>
      <v>5</v>
      <v>12</v>
      <v>10</v>
    </spb>
    <spb s="11">
      <v xml:space="preserve">desde el cierre anterior </v>
      <v>Retrasado 15 minutos</v>
      <v xml:space="preserve">desde el cierre anterior </v>
      <v>GMT</v>
    </spb>
    <spb s="12">
      <v xml:space="preserve">Wikipedia	</v>
      <v xml:space="preserve">CC BY-SA 3.0	</v>
      <v xml:space="preserve">https://es.wikipedia.org/wiki/Madrid	</v>
      <v xml:space="preserve">https://creativecommons.org/licenses/by-sa/3.0	</v>
    </spb>
    <spb s="13">
      <v>14</v>
      <v>14</v>
      <v>14</v>
      <v>14</v>
      <v>14</v>
      <v>14</v>
      <v>14</v>
      <v>14</v>
      <v>14</v>
    </spb>
    <spb s="14">
      <v>Area</v>
      <v>Image</v>
      <v>Name</v>
      <v>Latitude</v>
      <v>Longitude</v>
      <v>Population</v>
      <v>UniqueName</v>
      <v>VDPID/VSID</v>
      <v>Description</v>
      <v>Country/region</v>
      <v>LearnMoreOnLink</v>
      <v>Admin Division 1 (State/province/other)</v>
    </spb>
    <spb s="1">
      <v>2</v>
      <v>Name</v>
      <v>LearnMoreOnLink</v>
    </spb>
    <spb s="15">
      <v>3</v>
      <v>3</v>
      <v>3</v>
    </spb>
    <spb s="16">
      <v>3</v>
      <v>4</v>
    </spb>
    <spb s="17">
      <v>https://www.bing.com</v>
      <v>https://www.bing.com/th?id=Ga%5Cbing_yt.png&amp;w=100&amp;h=40&amp;c=0&amp;pid=0.1</v>
      <v>Con tecnología de Bing</v>
    </spb>
    <spb s="18">
      <v>kilómetro cuadrado</v>
      <v>2018</v>
    </spb>
    <spb s="19">
      <v>5</v>
    </spb>
    <spb s="19">
      <v>13</v>
    </spb>
    <spb s="12">
      <v xml:space="preserve">Wikipedia	</v>
      <v xml:space="preserve">CC BY-SA 3.0	</v>
      <v xml:space="preserve">https://es.wikipedia.org/wiki/Nueva_York	</v>
      <v xml:space="preserve">https://creativecommons.org/licenses/by-sa/3.0	</v>
    </spb>
    <spb s="13">
      <v>24</v>
      <v>24</v>
      <v>24</v>
      <v>24</v>
      <v>24</v>
      <v>24</v>
      <v>24</v>
      <v>24</v>
      <v>24</v>
    </spb>
    <spb s="18">
      <v>kilómetro cuadrado</v>
      <v>2023</v>
    </spb>
    <spb s="12">
      <v xml:space="preserve">Wikipedia	</v>
      <v xml:space="preserve">CC BY-SA 3.0	</v>
      <v xml:space="preserve">https://es.wikipedia.org/wiki/Londres	</v>
      <v xml:space="preserve">https://creativecommons.org/licenses/by-sa/3.0	</v>
    </spb>
    <spb s="20">
      <v>27</v>
      <v>27</v>
      <v>27</v>
      <v>27</v>
      <v>27</v>
      <v>27</v>
      <v>27</v>
      <v>27</v>
      <v>27</v>
      <v>27</v>
    </spb>
    <spb s="21">
      <v>Area</v>
      <v>Image</v>
      <v>Name</v>
      <v>Latitude</v>
      <v>Longitude</v>
      <v>Population</v>
      <v>UniqueName</v>
      <v>VDPID/VSID</v>
      <v>Description</v>
      <v>Country/region</v>
      <v>LearnMoreOnLink</v>
      <v>Admin Division 1 (State/province/other)</v>
      <v>Admin Division 2 (County/district/other)</v>
    </spb>
    <spb s="1">
      <v>3</v>
      <v>Name</v>
      <v>LearnMoreOnLink</v>
    </spb>
    <spb s="18">
      <v>kilómetro cuadrado</v>
      <v>2022</v>
    </spb>
    <spb s="12">
      <v xml:space="preserve">Wikipedia	</v>
      <v xml:space="preserve">CC BY-SA 3.0	</v>
      <v xml:space="preserve">https://es.wikipedia.org/wiki/Granada	</v>
      <v xml:space="preserve">https://creativecommons.org/licenses/by-sa/3.0	</v>
    </spb>
    <spb s="13">
      <v>32</v>
      <v>32</v>
      <v>32</v>
      <v>32</v>
      <v>32</v>
      <v>32</v>
      <v>32</v>
      <v>32</v>
      <v>32</v>
    </spb>
    <spb s="1">
      <v>4</v>
      <v>Name</v>
      <v>LearnMoreOnLink</v>
    </spb>
  </spbData>
</supportingPropertyBags>
</file>

<file path=xl/richData/rdsupportingpropertybagstructure.xml><?xml version="1.0" encoding="utf-8"?>
<spbStructures xmlns="http://schemas.microsoft.com/office/spreadsheetml/2017/richdata2" count="22">
  <s>
    <k n="P/I" t="s"/>
    <k n="Beta" t="s"/>
    <k n="Cambio" t="s"/>
    <k n="Imagen"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pitalización de mercado" t="s"/>
    <k n="Abreviatura de intercambio" t="s"/>
    <k n="Hora de la última operación" t="s"/>
  </s>
  <s>
    <k n="^Order" t="spba"/>
    <k n="TitleProperty" t="s"/>
    <k n="SubTitleProperty" t="s"/>
  </s>
  <s>
    <k n="ShowInDotNotation" t="b"/>
    <k n="ShowInAutoComplete" t="b"/>
  </s>
  <s>
    <k n="ShowInCardView" t="b"/>
    <k n="ShowInDotNotation" t="b"/>
    <k n="ShowInAutoComplete" t="b"/>
  </s>
  <s>
    <k n="Imagen" t="spb"/>
    <k n="ExchangeID" t="spb"/>
    <k n="UniqueName" t="spb"/>
    <k n="`%ProviderInfo" t="spb"/>
    <k n="LearnMoreOnLink" t="spb"/>
  </s>
  <s>
    <k n="P/I" t="i"/>
    <k n="Beta" t="i"/>
    <k n="Cambio" t="i"/>
    <k n="Imagen"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pitalización de mercado" t="i"/>
    <k n="Hora de la última operación" t="i"/>
  </s>
  <s>
    <k n="Cambio" t="s"/>
    <k n="Precio" t="s"/>
    <k n="Cambio (%)" t="s"/>
    <k n="ExchangeID" t="s"/>
    <k n="Hora de la última operación" t="s"/>
  </s>
  <s>
    <k n="name" t="s"/>
  </s>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pitalización de mercado" t="s"/>
    <k n="Abreviatura de intercambio" t="s"/>
    <k n="Hora de la última operación" t="s"/>
  </s>
  <s>
    <k n="ExchangeID" t="spb"/>
    <k n="UniqueName" t="spb"/>
    <k n="`%ProviderInfo" t="spb"/>
    <k n="LearnMoreOnLink" t="spb"/>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pitalización de mercado" t="i"/>
    <k n="Hora de la última operación" t="i"/>
  </s>
  <s>
    <k n="Cambio" t="s"/>
    <k n="Precio" t="s"/>
    <k n="Cambio (%)" t="s"/>
    <k n="Hora de la última operación" t="s"/>
  </s>
  <s>
    <k n="SourceText" t="s"/>
    <k n="LicenseText" t="s"/>
    <k n="SourceAddress" t="s"/>
    <k n="LicenseAddress" t="s"/>
  </s>
  <s>
    <k n="`Área" t="spb"/>
    <k n="Nombre" t="spb"/>
    <k n="Latitud" t="spb"/>
    <k n="Longitud" t="spb"/>
    <k n="Población" t="spb"/>
    <k n="UniqueName" t="spb"/>
    <k n="Descripción" t="spb"/>
    <k n="País o región" t="spb"/>
    <k n="División de administración 1 (estado/provincia/otro)" t="spb"/>
  </s>
  <s>
    <k n="Área" t="s"/>
    <k n="Imagen" t="s"/>
    <k n="Nombre" t="s"/>
    <k n="Latitud" t="s"/>
    <k n="Longitud" t="s"/>
    <k n="Población" t="s"/>
    <k n="UniqueName" t="s"/>
    <k n="VDPID/VSID" t="s"/>
    <k n="Descripción" t="s"/>
    <k n="País o región" t="s"/>
    <k n="LearnMoreOnLink" t="s"/>
    <k n="División de administración 1 (estado/provincia/otro)" t="s"/>
  </s>
  <s>
    <k n="UniqueName" t="spb"/>
    <k n="VDPID/VSID" t="spb"/>
    <k n="LearnMoreOnLink" t="spb"/>
  </s>
  <s>
    <k n="Imagen" t="i"/>
    <k n="Nombre" t="i"/>
  </s>
  <s>
    <k n="link" t="s"/>
    <k n="logo" t="s"/>
    <k n="name" t="s"/>
  </s>
  <s>
    <k n="`Área" t="s"/>
    <k n="Población" t="s"/>
  </s>
  <s>
    <k n="_Self" t="i"/>
  </s>
  <s>
    <k n="`Área" t="spb"/>
    <k n="Nombre" t="spb"/>
    <k n="Latitud" t="spb"/>
    <k n="Longitud" t="spb"/>
    <k n="Población" t="spb"/>
    <k n="UniqueName" t="spb"/>
    <k n="Descripción" t="spb"/>
    <k n="País o región" t="spb"/>
    <k n="División de administración 1 (estado/provincia/otro)" t="spb"/>
    <k n="División de administración 2 (condado/distrito/otro)" t="spb"/>
  </s>
  <s>
    <k n="Área" t="s"/>
    <k n="Imagen" t="s"/>
    <k n="Nombre" t="s"/>
    <k n="Latitud" t="s"/>
    <k n="Longitud" t="s"/>
    <k n="Población" t="s"/>
    <k n="UniqueName" t="s"/>
    <k n="VDPID/VSID" t="s"/>
    <k n="Descripción" t="s"/>
    <k n="País o región" t="s"/>
    <k n="LearnMoreOnLink" t="s"/>
    <k n="División de administración 1 (estado/provincia/otro)" t="s"/>
    <k n="División de administración 2 (condado/distrito/otr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HeroField" t="b"/>
    <rPr n="IsTitleField" t="b"/>
  </richProperties>
  <richStyles>
    <rSty dxfid="5">
      <rpv i="0">#,##0.00</rpv>
    </rSty>
    <rSty dxfid="1">
      <rpv i="0">_([$$-en-US]* #,##0.00_);_([$$-en-US]* (#,##0.00);_([$$-en-US]* "-"??_);_(@_)</rpv>
    </rSty>
    <rSty>
      <rpv i="1">1</rpv>
    </rSty>
    <rSty>
      <rpv i="2">1</rpv>
    </rSty>
    <rSty dxfid="4">
      <rpv i="0">#,##0</rpv>
    </rSty>
    <rSty dxfid="3"/>
    <rSty dxfid="0">
      <rpv i="0">0.00</rpv>
    </rSty>
    <rSty dxfid="6">
      <rpv i="0">0</rpv>
    </rSty>
    <rSty dxfid="1">
      <rpv i="0">_([$$-en-US]* #,##0_);_([$$-en-US]* (#,##0);_([$$-en-US]* "-"_);_(@_)</rpv>
    </rSty>
    <rSty dxfid="2"/>
    <rSty dxfid="1">
      <rpv i="0">_([$€-x-euro2] * #,##0.00_);_([$€-x-euro2] * (#,##0.00);_([$€-x-euro2] * "-"??_);_(@_)</rpv>
    </rSty>
    <rSty dxfid="1">
      <rpv i="0">_([$€-x-euro2] * #,##0_);_([$€-x-euro2] * (#,##0);_([$€-x-euro2] * "-"_);_(@_)</rpv>
    </rSty>
    <rSty dxfid="1">
      <rpv i="0">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E6728E-4F09-4191-BA64-AF014B18F574}" name="Tabla1" displayName="Tabla1" ref="E2:K20" totalsRowShown="0" tableBorderDxfId="3">
  <autoFilter ref="E2:K20" xr:uid="{15E6728E-4F09-4191-BA64-AF014B18F574}"/>
  <tableColumns count="7">
    <tableColumn id="1" xr3:uid="{07A11B28-8368-49A9-8F03-211369D0FD44}" name="Date" dataDxfId="2"/>
    <tableColumn id="2" xr3:uid="{C2843FAB-85E2-4FA4-B011-E3985818027A}" name="City"/>
    <tableColumn id="3" xr3:uid="{7F198128-2B33-4756-AF4A-89A68A6C87DD}" name="Vendor"/>
    <tableColumn id="4" xr3:uid="{60443F88-8D6F-46A1-B7EE-54D08BF5CF9A}" name="Article" dataDxfId="1"/>
    <tableColumn id="5" xr3:uid="{D4F08F99-6141-4FB4-9808-F39E9460FA8C}" name="Amount"/>
    <tableColumn id="6" xr3:uid="{43600442-D8BC-4281-BC07-24069BDE5DCF}" name="Unit price" dataDxfId="0"/>
    <tableColumn id="7" xr3:uid="{1C6D7538-238B-4461-9617-9702BFC7B4DB}" name="Total">
      <calculatedColumnFormula>PRODUCT(J3,I3)</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C3333"/>
  </sheetPr>
  <dimension ref="B2:G17"/>
  <sheetViews>
    <sheetView showGridLines="0" workbookViewId="0">
      <selection activeCell="B18" sqref="B18"/>
    </sheetView>
  </sheetViews>
  <sheetFormatPr baseColWidth="10" defaultColWidth="8.7265625" defaultRowHeight="14.5" x14ac:dyDescent="0.35"/>
  <cols>
    <col min="5" max="5" width="22.1796875" customWidth="1"/>
  </cols>
  <sheetData>
    <row r="2" spans="2:7" x14ac:dyDescent="0.35">
      <c r="B2" s="19" t="s">
        <v>21</v>
      </c>
      <c r="C2" s="20"/>
      <c r="D2" s="20"/>
      <c r="E2" s="21"/>
      <c r="G2" s="1" t="s">
        <v>0</v>
      </c>
    </row>
    <row r="3" spans="2:7" x14ac:dyDescent="0.35">
      <c r="B3" s="22"/>
      <c r="C3" s="23"/>
      <c r="D3" s="23"/>
      <c r="E3" s="24"/>
      <c r="G3" s="2" t="s">
        <v>1</v>
      </c>
    </row>
    <row r="4" spans="2:7" x14ac:dyDescent="0.35">
      <c r="B4" s="22"/>
      <c r="C4" s="23"/>
      <c r="D4" s="23"/>
      <c r="E4" s="24"/>
      <c r="G4" s="3" t="s">
        <v>2</v>
      </c>
    </row>
    <row r="5" spans="2:7" x14ac:dyDescent="0.35">
      <c r="B5" s="22"/>
      <c r="C5" s="23"/>
      <c r="D5" s="23"/>
      <c r="E5" s="24"/>
      <c r="G5" s="4" t="s">
        <v>3</v>
      </c>
    </row>
    <row r="6" spans="2:7" x14ac:dyDescent="0.35">
      <c r="B6" s="22"/>
      <c r="C6" s="23"/>
      <c r="D6" s="23"/>
      <c r="E6" s="24"/>
    </row>
    <row r="7" spans="2:7" x14ac:dyDescent="0.35">
      <c r="B7" s="22"/>
      <c r="C7" s="23"/>
      <c r="D7" s="23"/>
      <c r="E7" s="24"/>
    </row>
    <row r="8" spans="2:7" x14ac:dyDescent="0.35">
      <c r="B8" s="25"/>
      <c r="C8" s="26"/>
      <c r="D8" s="26"/>
      <c r="E8" s="27"/>
    </row>
    <row r="11" spans="2:7" x14ac:dyDescent="0.35">
      <c r="B11" s="28" t="s">
        <v>22</v>
      </c>
      <c r="C11" s="29"/>
      <c r="D11" s="29"/>
      <c r="E11" s="30"/>
    </row>
    <row r="12" spans="2:7" x14ac:dyDescent="0.35">
      <c r="B12" s="31"/>
      <c r="C12" s="32"/>
      <c r="D12" s="32"/>
      <c r="E12" s="33"/>
    </row>
    <row r="13" spans="2:7" x14ac:dyDescent="0.35">
      <c r="B13" s="31"/>
      <c r="C13" s="32"/>
      <c r="D13" s="32"/>
      <c r="E13" s="33"/>
    </row>
    <row r="14" spans="2:7" x14ac:dyDescent="0.35">
      <c r="B14" s="31"/>
      <c r="C14" s="32"/>
      <c r="D14" s="32"/>
      <c r="E14" s="33"/>
    </row>
    <row r="15" spans="2:7" x14ac:dyDescent="0.35">
      <c r="B15" s="31"/>
      <c r="C15" s="32"/>
      <c r="D15" s="32"/>
      <c r="E15" s="33"/>
    </row>
    <row r="16" spans="2:7" x14ac:dyDescent="0.35">
      <c r="B16" s="31"/>
      <c r="C16" s="32"/>
      <c r="D16" s="32"/>
      <c r="E16" s="33"/>
    </row>
    <row r="17" spans="2:5" x14ac:dyDescent="0.35">
      <c r="B17" s="34"/>
      <c r="C17" s="35"/>
      <c r="D17" s="35"/>
      <c r="E17" s="36"/>
    </row>
  </sheetData>
  <mergeCells count="2">
    <mergeCell ref="B2:E8"/>
    <mergeCell ref="B11:E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4D06B-3E53-4E29-92B4-8E0B13C97A11}">
  <sheetPr filterMode="1">
    <tabColor rgb="FFA5C9CA"/>
  </sheetPr>
  <dimension ref="A2:N157"/>
  <sheetViews>
    <sheetView tabSelected="1" topLeftCell="A46" zoomScale="85" zoomScaleNormal="85" workbookViewId="0">
      <selection activeCell="I67" sqref="I67"/>
    </sheetView>
  </sheetViews>
  <sheetFormatPr baseColWidth="10" defaultRowHeight="14.5" x14ac:dyDescent="0.35"/>
  <cols>
    <col min="1" max="1" width="18.54296875" bestFit="1" customWidth="1"/>
    <col min="2" max="2" width="21.81640625" bestFit="1" customWidth="1"/>
    <col min="3" max="3" width="10.7265625" customWidth="1"/>
    <col min="4" max="4" width="36.6328125" style="5" customWidth="1"/>
    <col min="5" max="5" width="16.6328125" bestFit="1" customWidth="1"/>
    <col min="6" max="6" width="11.7265625" bestFit="1" customWidth="1"/>
    <col min="7" max="7" width="14.26953125" bestFit="1" customWidth="1"/>
    <col min="8" max="8" width="15.90625" bestFit="1" customWidth="1"/>
    <col min="9" max="9" width="10.453125" customWidth="1"/>
    <col min="10" max="10" width="15.90625" customWidth="1"/>
    <col min="11" max="11" width="13.7265625" bestFit="1" customWidth="1"/>
    <col min="12" max="12" width="16.6328125" bestFit="1" customWidth="1"/>
    <col min="18" max="18" width="16.6328125" bestFit="1" customWidth="1"/>
  </cols>
  <sheetData>
    <row r="2" spans="1:9" x14ac:dyDescent="0.35">
      <c r="A2" s="47" t="s">
        <v>9</v>
      </c>
      <c r="B2" s="47"/>
    </row>
    <row r="3" spans="1:9" x14ac:dyDescent="0.35">
      <c r="A3" s="48" t="s">
        <v>26</v>
      </c>
      <c r="B3" s="49"/>
      <c r="C3" s="49"/>
      <c r="D3" s="49"/>
      <c r="E3" s="49"/>
      <c r="F3" s="50"/>
    </row>
    <row r="4" spans="1:9" x14ac:dyDescent="0.35">
      <c r="A4" s="51"/>
      <c r="B4" s="52"/>
      <c r="C4" s="52"/>
      <c r="D4" s="52"/>
      <c r="E4" s="52"/>
      <c r="F4" s="53"/>
    </row>
    <row r="5" spans="1:9" x14ac:dyDescent="0.35">
      <c r="A5" s="54"/>
      <c r="B5" s="55"/>
      <c r="C5" s="55"/>
      <c r="D5" s="55"/>
      <c r="E5" s="55"/>
      <c r="F5" s="56"/>
    </row>
    <row r="7" spans="1:9" x14ac:dyDescent="0.35">
      <c r="A7" s="6"/>
      <c r="B7" s="7"/>
      <c r="C7" s="7"/>
      <c r="D7" s="8"/>
      <c r="F7" s="9"/>
      <c r="G7" s="9"/>
      <c r="H7" s="9"/>
      <c r="I7" s="9"/>
    </row>
    <row r="8" spans="1:9" x14ac:dyDescent="0.35">
      <c r="A8" s="12" t="s">
        <v>23</v>
      </c>
      <c r="B8" s="67">
        <v>150000</v>
      </c>
      <c r="C8" s="7"/>
      <c r="D8" s="8"/>
      <c r="F8" s="12" t="s">
        <v>23</v>
      </c>
      <c r="G8" s="67">
        <v>150000</v>
      </c>
      <c r="H8" s="9"/>
      <c r="I8" s="9"/>
    </row>
    <row r="9" spans="1:9" x14ac:dyDescent="0.35">
      <c r="A9" s="14" t="s">
        <v>24</v>
      </c>
      <c r="B9" s="15">
        <v>20</v>
      </c>
      <c r="C9" s="7"/>
      <c r="D9" s="8"/>
      <c r="F9" s="14" t="s">
        <v>24</v>
      </c>
      <c r="G9" s="15">
        <v>25.607114235778589</v>
      </c>
      <c r="H9" s="9"/>
      <c r="I9" s="9"/>
    </row>
    <row r="10" spans="1:9" x14ac:dyDescent="0.35">
      <c r="A10" s="14" t="s">
        <v>25</v>
      </c>
      <c r="B10" s="68">
        <v>0.03</v>
      </c>
      <c r="C10" s="7"/>
      <c r="D10" s="8"/>
      <c r="F10" s="14" t="s">
        <v>25</v>
      </c>
      <c r="G10" s="68">
        <v>0.03</v>
      </c>
      <c r="H10" s="9"/>
      <c r="I10" s="9"/>
    </row>
    <row r="11" spans="1:9" x14ac:dyDescent="0.35">
      <c r="A11" s="69"/>
      <c r="B11" s="70"/>
      <c r="C11" s="7"/>
      <c r="D11" s="8"/>
      <c r="F11" s="69"/>
      <c r="G11" s="70"/>
      <c r="H11" s="9"/>
      <c r="I11" s="9"/>
    </row>
    <row r="12" spans="1:9" x14ac:dyDescent="0.35">
      <c r="A12" s="71" t="s">
        <v>27</v>
      </c>
      <c r="B12" s="72">
        <f>ABS(PMT(B10/12,B9*12,B8))</f>
        <v>831.89639678086814</v>
      </c>
      <c r="C12" s="7"/>
      <c r="D12" s="8"/>
      <c r="F12" s="71" t="s">
        <v>27</v>
      </c>
      <c r="G12" s="72">
        <f>ABS(PMT(G10/12,G9*12,G8))</f>
        <v>700.00023961790532</v>
      </c>
      <c r="H12" s="9"/>
      <c r="I12" s="9"/>
    </row>
    <row r="13" spans="1:9" x14ac:dyDescent="0.35">
      <c r="A13" s="6"/>
      <c r="B13" s="7"/>
      <c r="C13" s="7"/>
      <c r="D13" s="8"/>
      <c r="F13" s="9"/>
      <c r="G13" s="9"/>
      <c r="H13" s="9"/>
      <c r="I13" s="9"/>
    </row>
    <row r="14" spans="1:9" x14ac:dyDescent="0.35">
      <c r="A14" s="6"/>
      <c r="B14" s="7"/>
      <c r="C14" s="7"/>
      <c r="D14" s="8"/>
      <c r="F14" s="9"/>
      <c r="G14" s="9"/>
      <c r="H14" s="9"/>
      <c r="I14" s="9"/>
    </row>
    <row r="15" spans="1:9" x14ac:dyDescent="0.35">
      <c r="A15" s="6"/>
      <c r="B15" s="7"/>
      <c r="C15" s="7"/>
      <c r="D15" s="8"/>
      <c r="F15" s="9"/>
      <c r="G15" s="9"/>
      <c r="H15" s="9"/>
      <c r="I15" s="9"/>
    </row>
    <row r="16" spans="1:9" x14ac:dyDescent="0.35">
      <c r="A16" s="57" t="s">
        <v>10</v>
      </c>
      <c r="B16" s="57"/>
      <c r="C16" s="7"/>
      <c r="D16" s="8"/>
      <c r="F16" s="9"/>
      <c r="G16" s="9"/>
      <c r="H16" s="9"/>
      <c r="I16" s="9"/>
    </row>
    <row r="17" spans="1:14" x14ac:dyDescent="0.35">
      <c r="A17" s="57"/>
      <c r="B17" s="57"/>
      <c r="C17" s="7"/>
      <c r="D17" s="8"/>
      <c r="F17" s="9"/>
      <c r="G17" s="9"/>
      <c r="H17" s="9"/>
      <c r="I17" s="9"/>
    </row>
    <row r="18" spans="1:14" x14ac:dyDescent="0.35">
      <c r="A18" s="83" t="s">
        <v>28</v>
      </c>
      <c r="B18" s="83"/>
      <c r="C18" s="83"/>
      <c r="D18" s="83"/>
      <c r="E18" s="83"/>
      <c r="F18" s="83"/>
      <c r="G18" s="9"/>
      <c r="H18" s="9"/>
      <c r="I18" s="9"/>
    </row>
    <row r="19" spans="1:14" x14ac:dyDescent="0.35">
      <c r="A19" s="84"/>
      <c r="B19" s="84"/>
      <c r="C19" s="84"/>
      <c r="D19" s="84"/>
      <c r="E19" s="84"/>
      <c r="F19" s="84"/>
      <c r="G19" s="9"/>
      <c r="H19" s="9"/>
      <c r="I19" s="9"/>
    </row>
    <row r="20" spans="1:14" x14ac:dyDescent="0.35">
      <c r="A20" s="84"/>
      <c r="B20" s="84"/>
      <c r="C20" s="84"/>
      <c r="D20" s="84"/>
      <c r="E20" s="84"/>
      <c r="F20" s="84"/>
      <c r="G20" s="9"/>
      <c r="H20" s="9"/>
      <c r="I20" s="9"/>
    </row>
    <row r="21" spans="1:14" x14ac:dyDescent="0.35">
      <c r="A21" s="84"/>
      <c r="B21" s="84"/>
      <c r="C21" s="84"/>
      <c r="D21" s="84"/>
      <c r="E21" s="84"/>
      <c r="F21" s="84"/>
      <c r="G21" s="9"/>
      <c r="H21" s="9"/>
      <c r="I21" s="9"/>
    </row>
    <row r="22" spans="1:14" x14ac:dyDescent="0.35">
      <c r="A22" s="6"/>
      <c r="B22" s="7"/>
      <c r="C22" s="7"/>
      <c r="D22" s="8"/>
      <c r="F22" s="9"/>
      <c r="G22" s="9"/>
      <c r="H22" s="9"/>
      <c r="I22" s="9"/>
      <c r="K22" s="73"/>
      <c r="L22" s="74"/>
      <c r="M22" s="74"/>
      <c r="N22" s="75"/>
    </row>
    <row r="23" spans="1:14" x14ac:dyDescent="0.35">
      <c r="A23" s="6"/>
      <c r="B23" s="7"/>
      <c r="C23" s="7"/>
      <c r="D23" s="8"/>
      <c r="F23" s="9"/>
      <c r="G23" s="9"/>
      <c r="H23" s="9"/>
      <c r="I23" s="9"/>
      <c r="K23" s="73"/>
      <c r="L23" s="74"/>
      <c r="M23" s="74"/>
      <c r="N23" s="75"/>
    </row>
    <row r="24" spans="1:14" x14ac:dyDescent="0.35">
      <c r="A24" s="12" t="s">
        <v>23</v>
      </c>
      <c r="B24" s="67">
        <v>150000</v>
      </c>
      <c r="C24" s="7"/>
      <c r="D24" s="10" t="s">
        <v>29</v>
      </c>
      <c r="E24" s="78">
        <f>ABS(PMT(B26/12,B25*12,B24))</f>
        <v>831.89639678086814</v>
      </c>
      <c r="F24" s="9"/>
      <c r="G24" s="9"/>
      <c r="H24" s="10" t="s">
        <v>29</v>
      </c>
      <c r="I24" s="78">
        <f>ABS(PMT(B26/12,B25*12,B24))</f>
        <v>831.89639678086814</v>
      </c>
      <c r="K24" s="73"/>
      <c r="L24" s="74"/>
      <c r="M24" s="74"/>
      <c r="N24" s="75"/>
    </row>
    <row r="25" spans="1:14" x14ac:dyDescent="0.35">
      <c r="A25" s="14" t="s">
        <v>24</v>
      </c>
      <c r="B25" s="15">
        <v>20</v>
      </c>
      <c r="C25" s="7"/>
      <c r="D25" s="79">
        <v>15</v>
      </c>
      <c r="E25" s="15"/>
      <c r="F25" s="9"/>
      <c r="G25" s="9"/>
      <c r="H25" s="79">
        <v>16</v>
      </c>
      <c r="I25" s="81">
        <f t="dataTable" ref="I25:I29" dt2D="0" dtr="0" r1="B25"/>
        <v>984.65036488669398</v>
      </c>
      <c r="K25" s="73"/>
      <c r="L25" s="74"/>
      <c r="M25" s="74"/>
      <c r="N25" s="75"/>
    </row>
    <row r="26" spans="1:14" x14ac:dyDescent="0.35">
      <c r="A26" s="16" t="s">
        <v>25</v>
      </c>
      <c r="B26" s="77">
        <v>0.03</v>
      </c>
      <c r="C26" s="7"/>
      <c r="D26" s="79">
        <v>18</v>
      </c>
      <c r="E26" s="15"/>
      <c r="F26" s="9"/>
      <c r="G26" s="9"/>
      <c r="H26" s="79">
        <v>18</v>
      </c>
      <c r="I26" s="81">
        <v>899.58493602659178</v>
      </c>
      <c r="K26" s="73"/>
      <c r="L26" s="74"/>
      <c r="M26" s="74"/>
      <c r="N26" s="75"/>
    </row>
    <row r="27" spans="1:14" x14ac:dyDescent="0.35">
      <c r="A27" s="69"/>
      <c r="B27" s="74"/>
      <c r="C27" s="74"/>
      <c r="D27" s="79">
        <v>20</v>
      </c>
      <c r="E27" s="15"/>
      <c r="F27" s="9"/>
      <c r="G27" s="9"/>
      <c r="H27" s="79">
        <v>20</v>
      </c>
      <c r="I27" s="81">
        <v>831.89639678086814</v>
      </c>
      <c r="K27" s="73"/>
      <c r="L27" s="74"/>
      <c r="M27" s="74"/>
      <c r="N27" s="75"/>
    </row>
    <row r="28" spans="1:14" x14ac:dyDescent="0.35">
      <c r="C28" s="7"/>
      <c r="D28" s="79">
        <v>22</v>
      </c>
      <c r="E28" s="15"/>
      <c r="F28" s="9"/>
      <c r="G28" s="9"/>
      <c r="H28" s="79">
        <v>22</v>
      </c>
      <c r="I28" s="81">
        <v>776.84336065937487</v>
      </c>
      <c r="K28" s="73"/>
      <c r="L28" s="74"/>
      <c r="M28" s="74"/>
      <c r="N28" s="75"/>
    </row>
    <row r="29" spans="1:14" x14ac:dyDescent="0.35">
      <c r="A29" s="73"/>
      <c r="B29" s="76"/>
      <c r="C29" s="7"/>
      <c r="D29" s="80">
        <v>24</v>
      </c>
      <c r="E29" s="17"/>
      <c r="F29" s="9"/>
      <c r="G29" s="9"/>
      <c r="H29" s="80">
        <v>24</v>
      </c>
      <c r="I29" s="82">
        <v>731.26470682610397</v>
      </c>
      <c r="K29" s="73"/>
      <c r="L29" s="74"/>
      <c r="M29" s="74"/>
      <c r="N29" s="75"/>
    </row>
    <row r="33" spans="1:6" x14ac:dyDescent="0.35">
      <c r="A33" s="46" t="s">
        <v>11</v>
      </c>
      <c r="B33" s="46"/>
    </row>
    <row r="34" spans="1:6" ht="14.5" customHeight="1" x14ac:dyDescent="0.35">
      <c r="A34" s="59" t="s">
        <v>63</v>
      </c>
      <c r="B34" s="59"/>
      <c r="C34" s="59"/>
      <c r="D34" s="59"/>
      <c r="E34" s="59"/>
      <c r="F34" s="59"/>
    </row>
    <row r="35" spans="1:6" x14ac:dyDescent="0.35">
      <c r="A35" s="104"/>
      <c r="B35" s="104"/>
      <c r="C35" s="104"/>
      <c r="D35" s="104"/>
      <c r="E35" s="104"/>
      <c r="F35" s="104"/>
    </row>
    <row r="36" spans="1:6" x14ac:dyDescent="0.35">
      <c r="A36" s="104"/>
      <c r="B36" s="104"/>
      <c r="C36" s="104"/>
      <c r="D36" s="104"/>
      <c r="E36" s="104"/>
      <c r="F36" s="104"/>
    </row>
    <row r="39" spans="1:6" x14ac:dyDescent="0.35">
      <c r="A39" s="12" t="s">
        <v>30</v>
      </c>
      <c r="B39" s="13"/>
    </row>
    <row r="40" spans="1:6" x14ac:dyDescent="0.35">
      <c r="A40" s="14" t="s">
        <v>31</v>
      </c>
      <c r="B40" s="81">
        <v>12000</v>
      </c>
      <c r="D40" s="85" t="s">
        <v>40</v>
      </c>
      <c r="E40" s="86"/>
      <c r="F40" s="87"/>
    </row>
    <row r="41" spans="1:6" x14ac:dyDescent="0.35">
      <c r="A41" s="14" t="s">
        <v>32</v>
      </c>
      <c r="B41" s="81">
        <v>3</v>
      </c>
      <c r="D41" s="88" t="s">
        <v>41</v>
      </c>
      <c r="E41" s="64"/>
      <c r="F41" s="15">
        <v>9900</v>
      </c>
    </row>
    <row r="42" spans="1:6" x14ac:dyDescent="0.35">
      <c r="A42" s="14" t="s">
        <v>33</v>
      </c>
      <c r="B42" s="15">
        <v>10000</v>
      </c>
      <c r="D42" s="88" t="s">
        <v>42</v>
      </c>
      <c r="E42" s="64"/>
      <c r="F42" s="15">
        <v>8000</v>
      </c>
    </row>
    <row r="43" spans="1:6" x14ac:dyDescent="0.35">
      <c r="A43" s="14" t="s">
        <v>34</v>
      </c>
      <c r="B43" s="15">
        <v>9900</v>
      </c>
      <c r="D43" s="88" t="s">
        <v>43</v>
      </c>
      <c r="E43" s="64"/>
      <c r="F43" s="15">
        <v>6000</v>
      </c>
    </row>
    <row r="44" spans="1:6" x14ac:dyDescent="0.35">
      <c r="A44" s="16" t="s">
        <v>35</v>
      </c>
      <c r="B44" s="82">
        <v>7</v>
      </c>
      <c r="D44" s="89" t="s">
        <v>44</v>
      </c>
      <c r="E44" s="65"/>
      <c r="F44" s="17">
        <v>4000</v>
      </c>
    </row>
    <row r="47" spans="1:6" x14ac:dyDescent="0.35">
      <c r="A47" s="12" t="s">
        <v>36</v>
      </c>
      <c r="B47" s="13"/>
    </row>
    <row r="48" spans="1:6" x14ac:dyDescent="0.35">
      <c r="A48" s="14" t="s">
        <v>37</v>
      </c>
      <c r="B48" s="81">
        <f>B43*B44</f>
        <v>69300</v>
      </c>
    </row>
    <row r="49" spans="1:12" x14ac:dyDescent="0.35">
      <c r="A49" s="14" t="s">
        <v>38</v>
      </c>
      <c r="B49" s="81">
        <f>B40+(B41*B42)</f>
        <v>42000</v>
      </c>
    </row>
    <row r="50" spans="1:12" x14ac:dyDescent="0.35">
      <c r="A50" s="14" t="s">
        <v>39</v>
      </c>
      <c r="B50" s="81">
        <f>B48-B49</f>
        <v>27300</v>
      </c>
    </row>
    <row r="51" spans="1:12" x14ac:dyDescent="0.35">
      <c r="A51" s="16"/>
      <c r="B51" s="17"/>
    </row>
    <row r="55" spans="1:12" x14ac:dyDescent="0.35">
      <c r="A55" s="38" t="s">
        <v>12</v>
      </c>
      <c r="B55" s="38"/>
    </row>
    <row r="56" spans="1:12" x14ac:dyDescent="0.35">
      <c r="A56" s="106" t="s">
        <v>69</v>
      </c>
      <c r="B56" s="107"/>
      <c r="C56" s="107"/>
      <c r="D56" s="107"/>
      <c r="E56" s="107"/>
      <c r="F56" s="108"/>
    </row>
    <row r="57" spans="1:12" x14ac:dyDescent="0.35">
      <c r="A57" s="109"/>
      <c r="B57" s="110"/>
      <c r="C57" s="110"/>
      <c r="D57" s="110"/>
      <c r="E57" s="110"/>
      <c r="F57" s="111"/>
    </row>
    <row r="60" spans="1:12" x14ac:dyDescent="0.35">
      <c r="A60" s="12"/>
      <c r="B60" s="105" t="s">
        <v>67</v>
      </c>
      <c r="C60" s="13" t="s">
        <v>68</v>
      </c>
      <c r="E60" s="12"/>
      <c r="F60" s="105" t="s">
        <v>68</v>
      </c>
      <c r="G60" s="13" t="s">
        <v>67</v>
      </c>
      <c r="J60" s="12"/>
      <c r="K60" s="105" t="s">
        <v>67</v>
      </c>
      <c r="L60" s="13" t="s">
        <v>68</v>
      </c>
    </row>
    <row r="61" spans="1:12" x14ac:dyDescent="0.35">
      <c r="A61" s="14" t="s">
        <v>64</v>
      </c>
      <c r="B61" s="64">
        <v>120</v>
      </c>
      <c r="C61" s="15">
        <v>65</v>
      </c>
      <c r="E61" s="14" t="s">
        <v>64</v>
      </c>
      <c r="F61" s="64">
        <v>65</v>
      </c>
      <c r="G61" s="15">
        <v>120</v>
      </c>
      <c r="J61" s="14" t="s">
        <v>64</v>
      </c>
      <c r="K61" s="64">
        <v>240</v>
      </c>
      <c r="L61" s="15">
        <v>130</v>
      </c>
    </row>
    <row r="62" spans="1:12" x14ac:dyDescent="0.35">
      <c r="A62" s="14" t="s">
        <v>65</v>
      </c>
      <c r="B62" s="64">
        <v>80</v>
      </c>
      <c r="C62" s="15">
        <v>90</v>
      </c>
      <c r="E62" s="14" t="s">
        <v>65</v>
      </c>
      <c r="F62" s="64">
        <v>90</v>
      </c>
      <c r="G62" s="15">
        <v>80</v>
      </c>
      <c r="J62" s="14" t="s">
        <v>65</v>
      </c>
      <c r="K62" s="64">
        <v>160</v>
      </c>
      <c r="L62" s="15">
        <v>180</v>
      </c>
    </row>
    <row r="63" spans="1:12" x14ac:dyDescent="0.35">
      <c r="A63" s="16" t="s">
        <v>66</v>
      </c>
      <c r="B63" s="65">
        <v>40</v>
      </c>
      <c r="C63" s="17">
        <v>35</v>
      </c>
      <c r="E63" s="16" t="s">
        <v>70</v>
      </c>
      <c r="F63" s="65">
        <v>35</v>
      </c>
      <c r="G63" s="17">
        <v>40</v>
      </c>
      <c r="J63" s="14" t="s">
        <v>66</v>
      </c>
      <c r="K63" s="64">
        <v>40</v>
      </c>
      <c r="L63" s="15">
        <v>35</v>
      </c>
    </row>
    <row r="64" spans="1:12" x14ac:dyDescent="0.35">
      <c r="J64" s="16" t="s">
        <v>70</v>
      </c>
      <c r="K64" s="65">
        <v>40</v>
      </c>
      <c r="L64" s="17">
        <v>35</v>
      </c>
    </row>
    <row r="71" spans="1:7" x14ac:dyDescent="0.35">
      <c r="A71" s="38" t="s">
        <v>13</v>
      </c>
      <c r="B71" s="38"/>
    </row>
    <row r="72" spans="1:7" x14ac:dyDescent="0.35">
      <c r="A72" s="58" t="s">
        <v>85</v>
      </c>
      <c r="B72" s="59"/>
      <c r="C72" s="59"/>
      <c r="D72" s="59"/>
      <c r="E72" s="59"/>
      <c r="F72" s="60"/>
    </row>
    <row r="73" spans="1:7" x14ac:dyDescent="0.35">
      <c r="A73" s="61"/>
      <c r="B73" s="62"/>
      <c r="C73" s="62"/>
      <c r="D73" s="62"/>
      <c r="E73" s="62"/>
      <c r="F73" s="63"/>
    </row>
    <row r="74" spans="1:7" x14ac:dyDescent="0.35">
      <c r="A74" s="11"/>
    </row>
    <row r="75" spans="1:7" x14ac:dyDescent="0.35">
      <c r="A75" s="112" t="s">
        <v>82</v>
      </c>
      <c r="B75" s="105" t="s">
        <v>77</v>
      </c>
      <c r="C75" s="105" t="s">
        <v>75</v>
      </c>
      <c r="D75" s="113" t="s">
        <v>76</v>
      </c>
      <c r="E75" s="105" t="s">
        <v>78</v>
      </c>
      <c r="F75" s="105" t="s">
        <v>79</v>
      </c>
      <c r="G75" s="13" t="s">
        <v>80</v>
      </c>
    </row>
    <row r="76" spans="1:7" x14ac:dyDescent="0.35">
      <c r="A76" s="114" t="s">
        <v>71</v>
      </c>
      <c r="B76" s="115">
        <v>3000</v>
      </c>
      <c r="C76" s="64">
        <v>1000000</v>
      </c>
      <c r="D76" s="116">
        <v>6</v>
      </c>
      <c r="E76" s="115">
        <f>B76*D76</f>
        <v>18000</v>
      </c>
      <c r="F76" s="117">
        <f>E76/$E$80</f>
        <v>0.36</v>
      </c>
      <c r="G76" s="15">
        <f>C76*D76</f>
        <v>6000000</v>
      </c>
    </row>
    <row r="77" spans="1:7" x14ac:dyDescent="0.35">
      <c r="A77" s="114" t="s">
        <v>72</v>
      </c>
      <c r="B77" s="115">
        <v>2700</v>
      </c>
      <c r="C77" s="64">
        <v>875000</v>
      </c>
      <c r="D77" s="116">
        <v>5</v>
      </c>
      <c r="E77" s="115">
        <f t="shared" ref="E77:E80" si="0">B77*D77</f>
        <v>13500</v>
      </c>
      <c r="F77" s="117">
        <f>E77/$E$80</f>
        <v>0.27</v>
      </c>
      <c r="G77" s="15">
        <f t="shared" ref="G77:G79" si="1">C77*D77</f>
        <v>4375000</v>
      </c>
    </row>
    <row r="78" spans="1:7" x14ac:dyDescent="0.35">
      <c r="A78" s="114" t="s">
        <v>73</v>
      </c>
      <c r="B78" s="115">
        <v>2300</v>
      </c>
      <c r="C78" s="64">
        <v>625000</v>
      </c>
      <c r="D78" s="116">
        <v>7</v>
      </c>
      <c r="E78" s="115">
        <f t="shared" si="0"/>
        <v>16100</v>
      </c>
      <c r="F78" s="117">
        <f t="shared" ref="F78:F79" si="2">E78/$E$80</f>
        <v>0.32200000000000001</v>
      </c>
      <c r="G78" s="15">
        <f t="shared" si="1"/>
        <v>4375000</v>
      </c>
    </row>
    <row r="79" spans="1:7" x14ac:dyDescent="0.35">
      <c r="A79" s="114" t="s">
        <v>74</v>
      </c>
      <c r="B79" s="115">
        <v>1200</v>
      </c>
      <c r="C79" s="64">
        <v>250000</v>
      </c>
      <c r="D79" s="116">
        <v>2</v>
      </c>
      <c r="E79" s="115">
        <f t="shared" si="0"/>
        <v>2400</v>
      </c>
      <c r="F79" s="117">
        <f t="shared" si="2"/>
        <v>4.8000000000000001E-2</v>
      </c>
      <c r="G79" s="15">
        <f t="shared" si="1"/>
        <v>500000</v>
      </c>
    </row>
    <row r="80" spans="1:7" x14ac:dyDescent="0.35">
      <c r="A80" s="118"/>
      <c r="B80" s="65"/>
      <c r="C80" s="65"/>
      <c r="D80" s="119" t="s">
        <v>39</v>
      </c>
      <c r="E80" s="120">
        <f>SUBTOTAL(9,E76:E79)</f>
        <v>50000</v>
      </c>
      <c r="F80" s="65"/>
      <c r="G80" s="17">
        <f>SUBTOTAL(9,G76:G79)</f>
        <v>15250000</v>
      </c>
    </row>
    <row r="81" spans="1:6" x14ac:dyDescent="0.35">
      <c r="A81" s="11"/>
    </row>
    <row r="82" spans="1:6" x14ac:dyDescent="0.35">
      <c r="A82" s="11"/>
    </row>
    <row r="83" spans="1:6" x14ac:dyDescent="0.35">
      <c r="A83" s="11"/>
      <c r="B83" s="12" t="s">
        <v>81</v>
      </c>
      <c r="C83" s="105"/>
      <c r="D83" s="113"/>
      <c r="E83" s="13">
        <v>50000</v>
      </c>
    </row>
    <row r="84" spans="1:6" x14ac:dyDescent="0.35">
      <c r="A84" s="11"/>
      <c r="B84" s="14" t="s">
        <v>83</v>
      </c>
      <c r="C84" s="64"/>
      <c r="D84" s="115"/>
      <c r="E84" s="15">
        <v>2</v>
      </c>
    </row>
    <row r="85" spans="1:6" x14ac:dyDescent="0.35">
      <c r="A85" s="11"/>
      <c r="B85" s="16" t="s">
        <v>84</v>
      </c>
      <c r="C85" s="65"/>
      <c r="D85" s="120"/>
      <c r="E85" s="77">
        <v>0.37</v>
      </c>
    </row>
    <row r="86" spans="1:6" x14ac:dyDescent="0.35">
      <c r="A86" s="11"/>
    </row>
    <row r="87" spans="1:6" x14ac:dyDescent="0.35">
      <c r="A87" s="11"/>
    </row>
    <row r="88" spans="1:6" x14ac:dyDescent="0.35">
      <c r="A88" s="11"/>
    </row>
    <row r="89" spans="1:6" x14ac:dyDescent="0.35">
      <c r="A89" s="11"/>
    </row>
    <row r="90" spans="1:6" x14ac:dyDescent="0.35">
      <c r="A90" s="38" t="s">
        <v>14</v>
      </c>
      <c r="B90" s="38"/>
    </row>
    <row r="91" spans="1:6" x14ac:dyDescent="0.35">
      <c r="A91" s="58" t="s">
        <v>104</v>
      </c>
      <c r="B91" s="59"/>
      <c r="C91" s="59"/>
      <c r="D91" s="59"/>
      <c r="E91" s="59"/>
      <c r="F91" s="60"/>
    </row>
    <row r="92" spans="1:6" x14ac:dyDescent="0.35">
      <c r="A92" s="61"/>
      <c r="B92" s="62"/>
      <c r="C92" s="62"/>
      <c r="D92" s="62"/>
      <c r="E92" s="62"/>
      <c r="F92" s="63"/>
    </row>
    <row r="94" spans="1:6" ht="15" thickBot="1" x14ac:dyDescent="0.4"/>
    <row r="95" spans="1:6" x14ac:dyDescent="0.35">
      <c r="A95" t="s">
        <v>86</v>
      </c>
      <c r="D95" s="121" t="s">
        <v>87</v>
      </c>
      <c r="E95" s="121"/>
    </row>
    <row r="96" spans="1:6" x14ac:dyDescent="0.35">
      <c r="A96">
        <v>150</v>
      </c>
      <c r="D96" s="90"/>
      <c r="E96" s="90"/>
    </row>
    <row r="97" spans="1:5" x14ac:dyDescent="0.35">
      <c r="A97">
        <v>120</v>
      </c>
      <c r="D97" s="90" t="s">
        <v>88</v>
      </c>
      <c r="E97" s="90">
        <v>138.57142857142858</v>
      </c>
    </row>
    <row r="98" spans="1:5" x14ac:dyDescent="0.35">
      <c r="A98">
        <v>150</v>
      </c>
      <c r="D98" s="90" t="s">
        <v>89</v>
      </c>
      <c r="E98" s="90">
        <v>11.004019055515569</v>
      </c>
    </row>
    <row r="99" spans="1:5" x14ac:dyDescent="0.35">
      <c r="A99">
        <v>160</v>
      </c>
      <c r="D99" s="90" t="s">
        <v>90</v>
      </c>
      <c r="E99" s="90">
        <v>150</v>
      </c>
    </row>
    <row r="100" spans="1:5" x14ac:dyDescent="0.35">
      <c r="A100">
        <v>180</v>
      </c>
      <c r="D100" s="90" t="s">
        <v>91</v>
      </c>
      <c r="E100" s="90">
        <v>150</v>
      </c>
    </row>
    <row r="101" spans="1:5" x14ac:dyDescent="0.35">
      <c r="A101">
        <v>100</v>
      </c>
      <c r="D101" s="90" t="s">
        <v>92</v>
      </c>
      <c r="E101" s="90">
        <v>29.113897843110053</v>
      </c>
    </row>
    <row r="102" spans="1:5" x14ac:dyDescent="0.35">
      <c r="A102">
        <v>110</v>
      </c>
      <c r="D102" s="90" t="s">
        <v>93</v>
      </c>
      <c r="E102" s="90">
        <v>847.61904761904827</v>
      </c>
    </row>
    <row r="103" spans="1:5" x14ac:dyDescent="0.35">
      <c r="D103" s="90" t="s">
        <v>94</v>
      </c>
      <c r="E103" s="90">
        <v>-1.3796742835500586</v>
      </c>
    </row>
    <row r="104" spans="1:5" x14ac:dyDescent="0.35">
      <c r="D104" s="90" t="s">
        <v>95</v>
      </c>
      <c r="E104" s="90">
        <v>-3.0102616252377638E-2</v>
      </c>
    </row>
    <row r="105" spans="1:5" x14ac:dyDescent="0.35">
      <c r="D105" s="90" t="s">
        <v>96</v>
      </c>
      <c r="E105" s="90">
        <v>80</v>
      </c>
    </row>
    <row r="106" spans="1:5" x14ac:dyDescent="0.35">
      <c r="D106" s="90" t="s">
        <v>97</v>
      </c>
      <c r="E106" s="90">
        <v>100</v>
      </c>
    </row>
    <row r="107" spans="1:5" ht="14.5" customHeight="1" x14ac:dyDescent="0.35">
      <c r="D107" s="90" t="s">
        <v>98</v>
      </c>
      <c r="E107" s="90">
        <v>180</v>
      </c>
    </row>
    <row r="108" spans="1:5" x14ac:dyDescent="0.35">
      <c r="D108" s="90" t="s">
        <v>99</v>
      </c>
      <c r="E108" s="90">
        <v>970</v>
      </c>
    </row>
    <row r="109" spans="1:5" x14ac:dyDescent="0.35">
      <c r="D109" s="90" t="s">
        <v>100</v>
      </c>
      <c r="E109" s="90">
        <v>7</v>
      </c>
    </row>
    <row r="110" spans="1:5" x14ac:dyDescent="0.35">
      <c r="D110" s="90" t="s">
        <v>101</v>
      </c>
      <c r="E110" s="90">
        <v>180</v>
      </c>
    </row>
    <row r="111" spans="1:5" x14ac:dyDescent="0.35">
      <c r="D111" s="90" t="s">
        <v>102</v>
      </c>
      <c r="E111" s="90">
        <v>100</v>
      </c>
    </row>
    <row r="112" spans="1:5" ht="15" thickBot="1" x14ac:dyDescent="0.4">
      <c r="D112" s="92" t="s">
        <v>103</v>
      </c>
      <c r="E112" s="92">
        <v>26.925864637166111</v>
      </c>
    </row>
    <row r="116" spans="1:6" x14ac:dyDescent="0.35">
      <c r="A116" s="38" t="s">
        <v>15</v>
      </c>
      <c r="B116" s="38"/>
    </row>
    <row r="117" spans="1:6" x14ac:dyDescent="0.35">
      <c r="A117" s="58" t="s">
        <v>136</v>
      </c>
      <c r="B117" s="59"/>
      <c r="C117" s="59"/>
      <c r="D117" s="59"/>
      <c r="E117" s="59"/>
      <c r="F117" s="60"/>
    </row>
    <row r="118" spans="1:6" x14ac:dyDescent="0.35">
      <c r="A118" s="61"/>
      <c r="B118" s="62"/>
      <c r="C118" s="62"/>
      <c r="D118" s="62"/>
      <c r="E118" s="62"/>
      <c r="F118" s="63"/>
    </row>
    <row r="135" spans="1:6" x14ac:dyDescent="0.35">
      <c r="A135" s="39" t="s">
        <v>16</v>
      </c>
      <c r="B135" s="39"/>
    </row>
    <row r="136" spans="1:6" x14ac:dyDescent="0.35">
      <c r="A136" s="37" t="s">
        <v>137</v>
      </c>
      <c r="B136" s="41"/>
      <c r="C136" s="41"/>
      <c r="D136" s="41"/>
      <c r="E136" s="41"/>
      <c r="F136" s="42"/>
    </row>
    <row r="137" spans="1:6" x14ac:dyDescent="0.35">
      <c r="A137" s="43"/>
      <c r="B137" s="44"/>
      <c r="C137" s="44"/>
      <c r="D137" s="44"/>
      <c r="E137" s="44"/>
      <c r="F137" s="45"/>
    </row>
    <row r="140" spans="1:6" x14ac:dyDescent="0.35">
      <c r="A140" t="s">
        <v>122</v>
      </c>
      <c r="C140" t="s">
        <v>122</v>
      </c>
      <c r="D140" s="5" t="s">
        <v>132</v>
      </c>
      <c r="E140" t="s">
        <v>133</v>
      </c>
    </row>
    <row r="141" spans="1:6" x14ac:dyDescent="0.35">
      <c r="A141" t="s">
        <v>123</v>
      </c>
      <c r="C141" t="s">
        <v>123</v>
      </c>
      <c r="D141" t="e" vm="1">
        <v>#VALUE!</v>
      </c>
      <c r="E141" t="e" vm="1">
        <v>#VALUE!</v>
      </c>
      <c r="F141" s="125" cm="1">
        <f t="array" aca="1" ref="F141" ca="1">_FV(E141,"Empleados")</f>
        <v>228000</v>
      </c>
    </row>
    <row r="142" spans="1:6" x14ac:dyDescent="0.35">
      <c r="A142" t="s">
        <v>124</v>
      </c>
      <c r="C142" t="s">
        <v>124</v>
      </c>
      <c r="D142" t="e" vm="2">
        <v>#VALUE!</v>
      </c>
      <c r="E142" t="e" vm="2">
        <v>#VALUE!</v>
      </c>
      <c r="F142" s="125" cm="1">
        <f t="array" aca="1" ref="F142" ca="1">_FV(E142,"Empleados")</f>
        <v>30709</v>
      </c>
    </row>
    <row r="143" spans="1:6" x14ac:dyDescent="0.35">
      <c r="A143" t="s">
        <v>125</v>
      </c>
      <c r="C143" t="s">
        <v>125</v>
      </c>
      <c r="D143" t="e" vm="3">
        <v>#VALUE!</v>
      </c>
      <c r="E143" t="e" vm="3">
        <v>#VALUE!</v>
      </c>
      <c r="F143" s="125" cm="1">
        <f t="array" aca="1" ref="F143" ca="1">_FV(E143,"Empleados")</f>
        <v>183323</v>
      </c>
    </row>
    <row r="144" spans="1:6" x14ac:dyDescent="0.35">
      <c r="A144" t="s">
        <v>126</v>
      </c>
      <c r="C144" t="s">
        <v>126</v>
      </c>
      <c r="D144" t="s">
        <v>126</v>
      </c>
      <c r="E144" t="s">
        <v>126</v>
      </c>
      <c r="F144" t="e" cm="1" vm="4">
        <f t="array" ref="F144">_FV(E144,"Empleados")</f>
        <v>#VALUE!</v>
      </c>
    </row>
    <row r="145" spans="1:7" x14ac:dyDescent="0.35">
      <c r="A145" t="s">
        <v>127</v>
      </c>
      <c r="C145" t="s">
        <v>127</v>
      </c>
      <c r="D145" t="e" vm="5">
        <v>#VALUE!</v>
      </c>
      <c r="E145" t="e" vm="5">
        <v>#VALUE!</v>
      </c>
      <c r="F145" s="125" cm="1">
        <f t="array" aca="1" ref="F145" ca="1">_FV(E145,"Empleados")</f>
        <v>305309</v>
      </c>
    </row>
    <row r="146" spans="1:7" x14ac:dyDescent="0.35">
      <c r="A146" t="s">
        <v>128</v>
      </c>
      <c r="C146" t="s">
        <v>128</v>
      </c>
      <c r="D146" t="s">
        <v>128</v>
      </c>
      <c r="E146" t="s">
        <v>128</v>
      </c>
      <c r="F146" t="e" cm="1" vm="4">
        <f t="array" ref="F146">_FV(E146,"Empleados")</f>
        <v>#VALUE!</v>
      </c>
    </row>
    <row r="149" spans="1:7" x14ac:dyDescent="0.35">
      <c r="A149" t="s">
        <v>129</v>
      </c>
      <c r="C149" t="s">
        <v>129</v>
      </c>
      <c r="D149" t="s">
        <v>134</v>
      </c>
      <c r="F149" t="s">
        <v>135</v>
      </c>
    </row>
    <row r="150" spans="1:7" x14ac:dyDescent="0.35">
      <c r="A150" t="s">
        <v>4</v>
      </c>
      <c r="C150" t="s">
        <v>4</v>
      </c>
      <c r="D150" t="e" vm="6">
        <v>#VALUE!</v>
      </c>
      <c r="E150" cm="1" vm="7">
        <f t="array" aca="1" ref="E150" ca="1">_FV(D150,"Población")</f>
        <v>3223334</v>
      </c>
      <c r="F150" t="e" vm="6">
        <v>#VALUE!</v>
      </c>
      <c r="G150" t="str" cm="1">
        <f t="array" aca="1" ref="G150" ca="1">_xlfn.ARRAYTOTEXT(_FV(F150,"Líder(es)",TRUE))</f>
        <v>José Luis Martínez-Almeida (Alcalde)</v>
      </c>
    </row>
    <row r="151" spans="1:7" x14ac:dyDescent="0.35">
      <c r="A151" t="s">
        <v>130</v>
      </c>
      <c r="C151" t="s">
        <v>130</v>
      </c>
      <c r="D151" t="e" vm="8">
        <v>#VALUE!</v>
      </c>
      <c r="E151" cm="1" vm="9">
        <f t="array" aca="1" ref="E151" ca="1">_FV(D151,"Población")</f>
        <v>8258035</v>
      </c>
      <c r="F151" t="e" vm="8">
        <v>#VALUE!</v>
      </c>
      <c r="G151" t="str" cm="1">
        <f t="array" aca="1" ref="G151" ca="1">_xlfn.ARRAYTOTEXT(_FV(F151,"Líder(es)",TRUE))</f>
        <v>Eric Adams (Alcalde)</v>
      </c>
    </row>
    <row r="152" spans="1:7" x14ac:dyDescent="0.35">
      <c r="A152" t="s">
        <v>131</v>
      </c>
      <c r="C152" t="s">
        <v>131</v>
      </c>
      <c r="D152" t="e" vm="10">
        <v>#VALUE!</v>
      </c>
      <c r="E152" cm="1" vm="11">
        <f t="array" aca="1" ref="E152" ca="1">_FV(D152,"Población")</f>
        <v>8866180</v>
      </c>
      <c r="F152" t="e" vm="10">
        <v>#VALUE!</v>
      </c>
      <c r="G152" t="str" cm="1">
        <f t="array" aca="1" ref="G152" ca="1">_xlfn.ARRAYTOTEXT(_FV(F152,"Líder(es)",TRUE))</f>
        <v>Sadiq Khan (Alcalde)</v>
      </c>
    </row>
    <row r="153" spans="1:7" x14ac:dyDescent="0.35">
      <c r="A153" t="s">
        <v>5</v>
      </c>
      <c r="C153" t="s">
        <v>5</v>
      </c>
      <c r="D153" t="e" vm="12">
        <v>#VALUE!</v>
      </c>
      <c r="E153" cm="1" vm="13">
        <f t="array" aca="1" ref="E153" ca="1">_FV(D153,"Población")</f>
        <v>230595</v>
      </c>
      <c r="F153" t="e" vm="12">
        <v>#VALUE!</v>
      </c>
      <c r="G153" t="str" cm="1">
        <f t="array" aca="1" ref="G153" ca="1">_xlfn.ARRAYTOTEXT(_FV(F153,"Líder(es)",TRUE))</f>
        <v>Marifrán Carazo (Alcalde)</v>
      </c>
    </row>
    <row r="155" spans="1:7" x14ac:dyDescent="0.35">
      <c r="A155" s="39" t="s">
        <v>17</v>
      </c>
      <c r="B155" s="39"/>
    </row>
    <row r="156" spans="1:7" x14ac:dyDescent="0.35">
      <c r="A156" s="40" t="s">
        <v>7</v>
      </c>
      <c r="B156" s="41"/>
      <c r="C156" s="41"/>
      <c r="D156" s="41"/>
      <c r="E156" s="41"/>
      <c r="F156" s="42"/>
    </row>
    <row r="157" spans="1:7" x14ac:dyDescent="0.35">
      <c r="A157" s="43"/>
      <c r="B157" s="44"/>
      <c r="C157" s="44"/>
      <c r="D157" s="44"/>
      <c r="E157" s="44"/>
      <c r="F157" s="45"/>
    </row>
  </sheetData>
  <scenarios current="3" show="0" sqref="A47:B49">
    <scenario name="Excellent" locked="1" count="1" user="Cristian  Denus Valenzuela  " comment="Creado por Cristian  Denus Valenzuela   el 28/02/2025">
      <inputCells r="B43" val="9900"/>
    </scenario>
    <scenario name="GOOD" locked="1" count="1" user="Cristian  Denus Valenzuela  " comment="Creado por Cristian  Denus Valenzuela   el 28/02/2025">
      <inputCells r="B43" val="8000"/>
    </scenario>
    <scenario name="Bad" locked="1" count="1" user="Cristian  Denus Valenzuela  " comment="Creado por Cristian  Denus Valenzuela   el 28/02/2025">
      <inputCells r="B43" val="6000"/>
    </scenario>
    <scenario name="Dreadful" locked="1" count="1" user="Cristian  Denus Valenzuela  " comment="Creado por Cristian  Denus Valenzuela   el 28/02/2025">
      <inputCells r="B43" val="4000"/>
    </scenario>
  </scenarios>
  <dataConsolidate leftLabels="1" topLabels="1">
    <dataRefs count="2">
      <dataRef ref="A60:C63" sheet="Advanced Calculation Tools"/>
      <dataRef ref="E60:G63" sheet="Advanced Calculation Tools"/>
    </dataRefs>
  </dataConsolidate>
  <mergeCells count="19">
    <mergeCell ref="D40:F40"/>
    <mergeCell ref="A34:F36"/>
    <mergeCell ref="A116:B116"/>
    <mergeCell ref="A117:F118"/>
    <mergeCell ref="A33:B33"/>
    <mergeCell ref="A2:B2"/>
    <mergeCell ref="A3:F5"/>
    <mergeCell ref="A16:B17"/>
    <mergeCell ref="A18:F21"/>
    <mergeCell ref="A55:B55"/>
    <mergeCell ref="A56:F57"/>
    <mergeCell ref="A71:B71"/>
    <mergeCell ref="A72:F73"/>
    <mergeCell ref="A90:B90"/>
    <mergeCell ref="A91:F92"/>
    <mergeCell ref="A135:B135"/>
    <mergeCell ref="A136:F137"/>
    <mergeCell ref="A155:B155"/>
    <mergeCell ref="A156:F15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0A28-8C93-4434-B828-429E95CD895B}">
  <sheetPr>
    <tabColor rgb="FFA5C9CA"/>
    <outlinePr summaryBelow="0"/>
  </sheetPr>
  <dimension ref="B1:H16"/>
  <sheetViews>
    <sheetView showGridLines="0" workbookViewId="0"/>
  </sheetViews>
  <sheetFormatPr baseColWidth="10" defaultRowHeight="14.5" outlineLevelRow="1" outlineLevelCol="1" x14ac:dyDescent="0.35"/>
  <cols>
    <col min="3" max="3" width="6" bestFit="1" customWidth="1"/>
    <col min="4" max="8" width="13.90625" bestFit="1" customWidth="1" outlineLevel="1"/>
  </cols>
  <sheetData>
    <row r="1" spans="2:8" ht="15" thickBot="1" x14ac:dyDescent="0.4"/>
    <row r="2" spans="2:8" ht="15.5" x14ac:dyDescent="0.35">
      <c r="B2" s="95" t="s">
        <v>56</v>
      </c>
      <c r="C2" s="95"/>
      <c r="D2" s="100"/>
      <c r="E2" s="100"/>
      <c r="F2" s="100"/>
      <c r="G2" s="100"/>
      <c r="H2" s="100"/>
    </row>
    <row r="3" spans="2:8" ht="15.5" collapsed="1" x14ac:dyDescent="0.35">
      <c r="B3" s="94"/>
      <c r="C3" s="94"/>
      <c r="D3" s="101" t="s">
        <v>58</v>
      </c>
      <c r="E3" s="101" t="s">
        <v>53</v>
      </c>
      <c r="F3" s="101" t="s">
        <v>42</v>
      </c>
      <c r="G3" s="101" t="s">
        <v>51</v>
      </c>
      <c r="H3" s="101" t="s">
        <v>52</v>
      </c>
    </row>
    <row r="4" spans="2:8" ht="31.5" hidden="1" outlineLevel="1" x14ac:dyDescent="0.35">
      <c r="B4" s="97"/>
      <c r="C4" s="97"/>
      <c r="D4" s="90"/>
      <c r="E4" s="103" t="s">
        <v>55</v>
      </c>
      <c r="F4" s="103" t="s">
        <v>55</v>
      </c>
      <c r="G4" s="103" t="s">
        <v>55</v>
      </c>
      <c r="H4" s="103" t="s">
        <v>55</v>
      </c>
    </row>
    <row r="5" spans="2:8" x14ac:dyDescent="0.35">
      <c r="B5" s="98" t="s">
        <v>57</v>
      </c>
      <c r="C5" s="98"/>
      <c r="D5" s="96"/>
      <c r="E5" s="96"/>
      <c r="F5" s="96"/>
      <c r="G5" s="96"/>
      <c r="H5" s="96"/>
    </row>
    <row r="6" spans="2:8" outlineLevel="1" x14ac:dyDescent="0.35">
      <c r="B6" s="97"/>
      <c r="C6" s="97" t="s">
        <v>54</v>
      </c>
      <c r="D6" s="90">
        <v>9900</v>
      </c>
      <c r="E6" s="102">
        <v>9900</v>
      </c>
      <c r="F6" s="102">
        <v>8000</v>
      </c>
      <c r="G6" s="102">
        <v>6000</v>
      </c>
      <c r="H6" s="102">
        <v>4000</v>
      </c>
    </row>
    <row r="7" spans="2:8" x14ac:dyDescent="0.35">
      <c r="B7" s="98" t="s">
        <v>59</v>
      </c>
      <c r="C7" s="98"/>
      <c r="D7" s="96"/>
      <c r="E7" s="96"/>
      <c r="F7" s="96"/>
      <c r="G7" s="96"/>
      <c r="H7" s="96"/>
    </row>
    <row r="8" spans="2:8" outlineLevel="1" x14ac:dyDescent="0.35">
      <c r="B8" s="97"/>
      <c r="C8" s="97" t="s">
        <v>45</v>
      </c>
      <c r="D8" s="90" t="s">
        <v>37</v>
      </c>
      <c r="E8" s="90" t="s">
        <v>37</v>
      </c>
      <c r="F8" s="90" t="s">
        <v>37</v>
      </c>
      <c r="G8" s="90" t="s">
        <v>37</v>
      </c>
      <c r="H8" s="90" t="s">
        <v>37</v>
      </c>
    </row>
    <row r="9" spans="2:8" outlineLevel="1" x14ac:dyDescent="0.35">
      <c r="B9" s="97"/>
      <c r="C9" s="97" t="s">
        <v>46</v>
      </c>
      <c r="D9" s="91">
        <v>69300</v>
      </c>
      <c r="E9" s="91">
        <v>69300</v>
      </c>
      <c r="F9" s="91">
        <v>56000</v>
      </c>
      <c r="G9" s="91">
        <v>42000</v>
      </c>
      <c r="H9" s="91">
        <v>28000</v>
      </c>
    </row>
    <row r="10" spans="2:8" outlineLevel="1" x14ac:dyDescent="0.35">
      <c r="B10" s="97"/>
      <c r="C10" s="97" t="s">
        <v>47</v>
      </c>
      <c r="D10" s="90" t="s">
        <v>38</v>
      </c>
      <c r="E10" s="90" t="s">
        <v>38</v>
      </c>
      <c r="F10" s="90" t="s">
        <v>38</v>
      </c>
      <c r="G10" s="90" t="s">
        <v>38</v>
      </c>
      <c r="H10" s="90" t="s">
        <v>38</v>
      </c>
    </row>
    <row r="11" spans="2:8" outlineLevel="1" x14ac:dyDescent="0.35">
      <c r="B11" s="97"/>
      <c r="C11" s="97" t="s">
        <v>48</v>
      </c>
      <c r="D11" s="91">
        <v>42000</v>
      </c>
      <c r="E11" s="91">
        <v>42000</v>
      </c>
      <c r="F11" s="91">
        <v>42000</v>
      </c>
      <c r="G11" s="91">
        <v>42000</v>
      </c>
      <c r="H11" s="91">
        <v>42000</v>
      </c>
    </row>
    <row r="12" spans="2:8" outlineLevel="1" x14ac:dyDescent="0.35">
      <c r="B12" s="97"/>
      <c r="C12" s="97" t="s">
        <v>49</v>
      </c>
      <c r="D12" s="90" t="s">
        <v>39</v>
      </c>
      <c r="E12" s="90" t="s">
        <v>39</v>
      </c>
      <c r="F12" s="90" t="s">
        <v>39</v>
      </c>
      <c r="G12" s="90" t="s">
        <v>39</v>
      </c>
      <c r="H12" s="90" t="s">
        <v>39</v>
      </c>
    </row>
    <row r="13" spans="2:8" ht="15" outlineLevel="1" thickBot="1" x14ac:dyDescent="0.4">
      <c r="B13" s="99"/>
      <c r="C13" s="99" t="s">
        <v>50</v>
      </c>
      <c r="D13" s="93">
        <v>27300</v>
      </c>
      <c r="E13" s="93">
        <v>27300</v>
      </c>
      <c r="F13" s="93">
        <v>14000</v>
      </c>
      <c r="G13" s="93">
        <v>0</v>
      </c>
      <c r="H13" s="93">
        <v>-14000</v>
      </c>
    </row>
    <row r="14" spans="2:8" x14ac:dyDescent="0.35">
      <c r="B14" t="s">
        <v>60</v>
      </c>
    </row>
    <row r="15" spans="2:8" x14ac:dyDescent="0.35">
      <c r="B15" t="s">
        <v>61</v>
      </c>
    </row>
    <row r="16" spans="2:8" x14ac:dyDescent="0.35">
      <c r="B16"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8C19B-15A5-46B9-89B3-854798C96A9C}">
  <sheetPr>
    <tabColor rgb="FFA5C9CA"/>
  </sheetPr>
  <dimension ref="A2:F16"/>
  <sheetViews>
    <sheetView workbookViewId="0">
      <selection activeCell="L14" sqref="L14"/>
    </sheetView>
  </sheetViews>
  <sheetFormatPr baseColWidth="10" defaultRowHeight="14.5" x14ac:dyDescent="0.35"/>
  <cols>
    <col min="1" max="1" width="16.54296875" bestFit="1" customWidth="1"/>
    <col min="2" max="2" width="21.26953125" bestFit="1" customWidth="1"/>
    <col min="3" max="3" width="10.1796875" bestFit="1" customWidth="1"/>
    <col min="4" max="4" width="11.26953125" bestFit="1" customWidth="1"/>
    <col min="5" max="5" width="9.453125" bestFit="1" customWidth="1"/>
    <col min="6" max="6" width="7.81640625" bestFit="1" customWidth="1"/>
    <col min="7" max="7" width="10" bestFit="1" customWidth="1"/>
    <col min="8" max="8" width="6.81640625" bestFit="1" customWidth="1"/>
    <col min="9" max="9" width="7.81640625" bestFit="1" customWidth="1"/>
    <col min="10" max="10" width="7.26953125" bestFit="1" customWidth="1"/>
    <col min="11" max="11" width="13.1796875" bestFit="1" customWidth="1"/>
    <col min="12" max="12" width="11.7265625" bestFit="1" customWidth="1"/>
    <col min="13" max="13" width="11.26953125" bestFit="1" customWidth="1"/>
    <col min="14" max="14" width="5.36328125" bestFit="1" customWidth="1"/>
    <col min="15" max="15" width="14.1796875" bestFit="1" customWidth="1"/>
    <col min="16" max="16" width="9.54296875" bestFit="1" customWidth="1"/>
    <col min="17" max="17" width="5.36328125" bestFit="1" customWidth="1"/>
    <col min="18" max="18" width="4.36328125" bestFit="1" customWidth="1"/>
    <col min="19" max="19" width="5.36328125" bestFit="1" customWidth="1"/>
    <col min="20" max="20" width="12.453125" bestFit="1" customWidth="1"/>
    <col min="21" max="21" width="11.81640625" bestFit="1" customWidth="1"/>
    <col min="22" max="24" width="5.36328125" bestFit="1" customWidth="1"/>
    <col min="25" max="25" width="14.7265625" bestFit="1" customWidth="1"/>
    <col min="26" max="26" width="7.6328125" bestFit="1" customWidth="1"/>
    <col min="27" max="27" width="5.36328125" bestFit="1" customWidth="1"/>
    <col min="28" max="28" width="10.54296875" bestFit="1" customWidth="1"/>
    <col min="29" max="29" width="7.90625" bestFit="1" customWidth="1"/>
    <col min="30" max="31" width="5.36328125" bestFit="1" customWidth="1"/>
    <col min="32" max="32" width="10.81640625" bestFit="1" customWidth="1"/>
    <col min="33" max="33" width="9.08984375" bestFit="1" customWidth="1"/>
    <col min="34" max="34" width="5.36328125" bestFit="1" customWidth="1"/>
    <col min="35" max="35" width="12" bestFit="1" customWidth="1"/>
    <col min="36" max="36" width="15" bestFit="1" customWidth="1"/>
    <col min="37" max="40" width="5.36328125" bestFit="1" customWidth="1"/>
    <col min="41" max="41" width="18" bestFit="1" customWidth="1"/>
    <col min="42" max="42" width="11.7265625" bestFit="1" customWidth="1"/>
  </cols>
  <sheetData>
    <row r="2" spans="1:6" x14ac:dyDescent="0.35">
      <c r="A2" s="47" t="s">
        <v>18</v>
      </c>
      <c r="B2" s="47"/>
      <c r="D2" s="5"/>
    </row>
    <row r="3" spans="1:6" ht="14.5" customHeight="1" x14ac:dyDescent="0.35">
      <c r="A3" s="58" t="s">
        <v>138</v>
      </c>
      <c r="B3" s="59"/>
      <c r="C3" s="59"/>
      <c r="D3" s="59"/>
      <c r="E3" s="59"/>
      <c r="F3" s="60"/>
    </row>
    <row r="4" spans="1:6" x14ac:dyDescent="0.35">
      <c r="A4" s="61"/>
      <c r="B4" s="62"/>
      <c r="C4" s="62"/>
      <c r="D4" s="62"/>
      <c r="E4" s="62"/>
      <c r="F4" s="63"/>
    </row>
    <row r="5" spans="1:6" x14ac:dyDescent="0.35">
      <c r="A5" s="126"/>
      <c r="B5" s="126"/>
      <c r="C5" s="126"/>
      <c r="D5" s="126"/>
      <c r="E5" s="126"/>
      <c r="F5" s="126"/>
    </row>
    <row r="6" spans="1:6" x14ac:dyDescent="0.35">
      <c r="A6" s="126"/>
      <c r="B6" s="126"/>
      <c r="C6" s="126"/>
      <c r="D6" s="126"/>
      <c r="E6" s="126"/>
      <c r="F6" s="126"/>
    </row>
    <row r="8" spans="1:6" x14ac:dyDescent="0.35">
      <c r="A8" s="47" t="s">
        <v>19</v>
      </c>
      <c r="B8" s="47"/>
      <c r="D8" s="5"/>
    </row>
    <row r="9" spans="1:6" ht="14.5" customHeight="1" x14ac:dyDescent="0.35">
      <c r="A9" s="58" t="s">
        <v>139</v>
      </c>
      <c r="B9" s="59"/>
      <c r="C9" s="59"/>
      <c r="D9" s="59"/>
      <c r="E9" s="59"/>
      <c r="F9" s="60"/>
    </row>
    <row r="10" spans="1:6" x14ac:dyDescent="0.35">
      <c r="A10" s="61"/>
      <c r="B10" s="62"/>
      <c r="C10" s="62"/>
      <c r="D10" s="62"/>
      <c r="E10" s="62"/>
      <c r="F10" s="63"/>
    </row>
    <row r="11" spans="1:6" x14ac:dyDescent="0.35">
      <c r="A11" s="18"/>
      <c r="B11" s="18"/>
      <c r="C11" s="18"/>
      <c r="D11" s="18"/>
      <c r="E11" s="18"/>
      <c r="F11" s="18"/>
    </row>
    <row r="12" spans="1:6" x14ac:dyDescent="0.35">
      <c r="A12" s="18"/>
      <c r="B12" s="18"/>
      <c r="C12" s="18"/>
      <c r="D12" s="18"/>
      <c r="E12" s="18"/>
      <c r="F12" s="18"/>
    </row>
    <row r="13" spans="1:6" x14ac:dyDescent="0.35">
      <c r="A13" s="18"/>
      <c r="B13" s="18"/>
      <c r="C13" s="18"/>
      <c r="D13" s="18"/>
      <c r="E13" s="18"/>
      <c r="F13" s="18"/>
    </row>
    <row r="14" spans="1:6" x14ac:dyDescent="0.35">
      <c r="A14" s="47" t="s">
        <v>20</v>
      </c>
      <c r="B14" s="47"/>
      <c r="D14" s="5"/>
    </row>
    <row r="15" spans="1:6" x14ac:dyDescent="0.35">
      <c r="A15" s="58" t="s">
        <v>140</v>
      </c>
      <c r="B15" s="59"/>
      <c r="C15" s="59"/>
      <c r="D15" s="59"/>
      <c r="E15" s="59"/>
      <c r="F15" s="60"/>
    </row>
    <row r="16" spans="1:6" x14ac:dyDescent="0.35">
      <c r="A16" s="61"/>
      <c r="B16" s="62"/>
      <c r="C16" s="62"/>
      <c r="D16" s="62"/>
      <c r="E16" s="62"/>
      <c r="F16" s="63"/>
    </row>
  </sheetData>
  <mergeCells count="6">
    <mergeCell ref="A2:B2"/>
    <mergeCell ref="A8:B8"/>
    <mergeCell ref="A9:F10"/>
    <mergeCell ref="A14:B14"/>
    <mergeCell ref="A3:F4"/>
    <mergeCell ref="A15:F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1071-E8C2-4518-8BF8-CF53DCB0ED2A}">
  <sheetPr>
    <tabColor rgb="FFA5C9CA"/>
  </sheetPr>
  <dimension ref="B2:N20"/>
  <sheetViews>
    <sheetView zoomScale="115" zoomScaleNormal="115" workbookViewId="0">
      <selection activeCell="E2" sqref="E2:K20"/>
    </sheetView>
  </sheetViews>
  <sheetFormatPr baseColWidth="10" defaultRowHeight="14.5" x14ac:dyDescent="0.35"/>
  <cols>
    <col min="3" max="3" width="12.08984375" bestFit="1" customWidth="1"/>
    <col min="5" max="5" width="11.26953125" bestFit="1" customWidth="1"/>
    <col min="8" max="8" width="12" bestFit="1" customWidth="1"/>
    <col min="13" max="13" width="11.26953125" bestFit="1" customWidth="1"/>
  </cols>
  <sheetData>
    <row r="2" spans="2:14" x14ac:dyDescent="0.35">
      <c r="B2" t="s">
        <v>23</v>
      </c>
      <c r="C2" s="5">
        <v>150000</v>
      </c>
      <c r="E2" s="64" t="s">
        <v>105</v>
      </c>
      <c r="F2" s="64" t="s">
        <v>106</v>
      </c>
      <c r="G2" s="64" t="s">
        <v>107</v>
      </c>
      <c r="H2" s="115" t="s">
        <v>108</v>
      </c>
      <c r="I2" s="64" t="s">
        <v>109</v>
      </c>
      <c r="J2" s="64" t="s">
        <v>110</v>
      </c>
      <c r="K2" s="64" t="s">
        <v>8</v>
      </c>
      <c r="M2" s="12" t="s">
        <v>105</v>
      </c>
      <c r="N2" s="13" t="s">
        <v>8</v>
      </c>
    </row>
    <row r="3" spans="2:14" x14ac:dyDescent="0.35">
      <c r="B3" t="s">
        <v>24</v>
      </c>
      <c r="C3">
        <v>20</v>
      </c>
      <c r="E3" s="124">
        <v>42792</v>
      </c>
      <c r="F3" s="64" t="s">
        <v>6</v>
      </c>
      <c r="G3" s="64" t="s">
        <v>111</v>
      </c>
      <c r="H3" s="115" t="s">
        <v>112</v>
      </c>
      <c r="I3" s="64">
        <v>27</v>
      </c>
      <c r="J3" s="115">
        <v>19.989999999999998</v>
      </c>
      <c r="K3" s="64">
        <f>PRODUCT(J3,I3)</f>
        <v>539.7299999999999</v>
      </c>
      <c r="M3" s="122">
        <v>42792</v>
      </c>
      <c r="N3" s="15">
        <f>K3</f>
        <v>539.7299999999999</v>
      </c>
    </row>
    <row r="4" spans="2:14" x14ac:dyDescent="0.35">
      <c r="B4" t="s">
        <v>25</v>
      </c>
      <c r="C4" s="66">
        <v>0.03</v>
      </c>
      <c r="E4" s="124">
        <v>43115</v>
      </c>
      <c r="F4" s="64" t="s">
        <v>6</v>
      </c>
      <c r="G4" s="64" t="s">
        <v>111</v>
      </c>
      <c r="H4" s="115" t="s">
        <v>116</v>
      </c>
      <c r="I4" s="64">
        <v>46</v>
      </c>
      <c r="J4" s="115">
        <v>8.99</v>
      </c>
      <c r="K4" s="64">
        <f t="shared" ref="K4:K20" si="0">PRODUCT(J4,I4)</f>
        <v>413.54</v>
      </c>
      <c r="M4" s="122">
        <v>43115</v>
      </c>
      <c r="N4" s="15">
        <f t="shared" ref="N4:N20" si="1">K4</f>
        <v>413.54</v>
      </c>
    </row>
    <row r="5" spans="2:14" x14ac:dyDescent="0.35">
      <c r="E5" s="124">
        <v>43234</v>
      </c>
      <c r="F5" s="64" t="s">
        <v>6</v>
      </c>
      <c r="G5" s="64" t="s">
        <v>111</v>
      </c>
      <c r="H5" s="115" t="s">
        <v>113</v>
      </c>
      <c r="I5" s="64">
        <v>53</v>
      </c>
      <c r="J5" s="115">
        <v>1.29</v>
      </c>
      <c r="K5" s="64">
        <f t="shared" si="0"/>
        <v>68.37</v>
      </c>
      <c r="M5" s="122">
        <v>43234</v>
      </c>
      <c r="N5" s="15">
        <f t="shared" si="1"/>
        <v>68.37</v>
      </c>
    </row>
    <row r="6" spans="2:14" x14ac:dyDescent="0.35">
      <c r="E6" s="124">
        <v>43251</v>
      </c>
      <c r="F6" s="64" t="s">
        <v>6</v>
      </c>
      <c r="G6" s="64" t="s">
        <v>111</v>
      </c>
      <c r="H6" s="115" t="s">
        <v>116</v>
      </c>
      <c r="I6" s="64">
        <v>80</v>
      </c>
      <c r="J6" s="115">
        <v>8.99</v>
      </c>
      <c r="K6" s="64">
        <f t="shared" si="0"/>
        <v>719.2</v>
      </c>
      <c r="M6" s="122">
        <v>43251</v>
      </c>
      <c r="N6" s="15">
        <f t="shared" si="1"/>
        <v>719.2</v>
      </c>
    </row>
    <row r="7" spans="2:14" x14ac:dyDescent="0.35">
      <c r="E7" s="124">
        <v>43353</v>
      </c>
      <c r="F7" s="64" t="s">
        <v>6</v>
      </c>
      <c r="G7" s="64" t="s">
        <v>111</v>
      </c>
      <c r="H7" s="115" t="s">
        <v>113</v>
      </c>
      <c r="I7" s="64">
        <v>7</v>
      </c>
      <c r="J7" s="115">
        <v>1.29</v>
      </c>
      <c r="K7" s="64">
        <f t="shared" si="0"/>
        <v>9.0300000000000011</v>
      </c>
      <c r="M7" s="122">
        <v>43353</v>
      </c>
      <c r="N7" s="15">
        <f t="shared" si="1"/>
        <v>9.0300000000000011</v>
      </c>
    </row>
    <row r="8" spans="2:14" x14ac:dyDescent="0.35">
      <c r="E8" s="124">
        <v>42758</v>
      </c>
      <c r="F8" s="64" t="s">
        <v>6</v>
      </c>
      <c r="G8" s="64" t="s">
        <v>114</v>
      </c>
      <c r="H8" s="115" t="s">
        <v>116</v>
      </c>
      <c r="I8" s="64">
        <v>65</v>
      </c>
      <c r="J8" s="115">
        <v>19.989999999999998</v>
      </c>
      <c r="K8" s="64">
        <f t="shared" si="0"/>
        <v>1299.3499999999999</v>
      </c>
      <c r="M8" s="122">
        <v>42758</v>
      </c>
      <c r="N8" s="15">
        <f t="shared" si="1"/>
        <v>1299.3499999999999</v>
      </c>
    </row>
    <row r="9" spans="2:14" x14ac:dyDescent="0.35">
      <c r="E9" s="124">
        <v>43064</v>
      </c>
      <c r="F9" s="64" t="s">
        <v>6</v>
      </c>
      <c r="G9" s="64" t="s">
        <v>114</v>
      </c>
      <c r="H9" s="115" t="s">
        <v>117</v>
      </c>
      <c r="I9" s="64">
        <v>96</v>
      </c>
      <c r="J9" s="115">
        <v>4.99</v>
      </c>
      <c r="K9" s="64">
        <f t="shared" si="0"/>
        <v>479.04</v>
      </c>
      <c r="M9" s="122">
        <v>43064</v>
      </c>
      <c r="N9" s="15">
        <f t="shared" si="1"/>
        <v>479.04</v>
      </c>
    </row>
    <row r="10" spans="2:14" x14ac:dyDescent="0.35">
      <c r="E10" s="124">
        <v>43268</v>
      </c>
      <c r="F10" s="64" t="s">
        <v>6</v>
      </c>
      <c r="G10" s="64" t="s">
        <v>114</v>
      </c>
      <c r="H10" s="115" t="s">
        <v>118</v>
      </c>
      <c r="I10" s="64">
        <v>5</v>
      </c>
      <c r="J10" s="115">
        <v>1250</v>
      </c>
      <c r="K10" s="64">
        <f t="shared" si="0"/>
        <v>6250</v>
      </c>
      <c r="M10" s="122">
        <v>43268</v>
      </c>
      <c r="N10" s="15">
        <f t="shared" si="1"/>
        <v>6250</v>
      </c>
    </row>
    <row r="11" spans="2:14" x14ac:dyDescent="0.35">
      <c r="E11" s="124">
        <v>43319</v>
      </c>
      <c r="F11" s="64" t="s">
        <v>6</v>
      </c>
      <c r="G11" s="64" t="s">
        <v>114</v>
      </c>
      <c r="H11" s="115" t="s">
        <v>117</v>
      </c>
      <c r="I11" s="64">
        <v>42</v>
      </c>
      <c r="J11" s="115">
        <v>23.95</v>
      </c>
      <c r="K11" s="64">
        <f t="shared" si="0"/>
        <v>1005.9</v>
      </c>
      <c r="M11" s="122">
        <v>43319</v>
      </c>
      <c r="N11" s="15">
        <f t="shared" si="1"/>
        <v>1005.9</v>
      </c>
    </row>
    <row r="12" spans="2:14" x14ac:dyDescent="0.35">
      <c r="E12" s="124">
        <v>42979</v>
      </c>
      <c r="F12" s="64" t="s">
        <v>6</v>
      </c>
      <c r="G12" s="64" t="s">
        <v>119</v>
      </c>
      <c r="H12" s="115" t="s">
        <v>118</v>
      </c>
      <c r="I12" s="64">
        <v>3</v>
      </c>
      <c r="J12" s="115">
        <v>1250</v>
      </c>
      <c r="K12" s="64">
        <f t="shared" si="0"/>
        <v>3750</v>
      </c>
      <c r="M12" s="122">
        <v>42979</v>
      </c>
      <c r="N12" s="15">
        <f t="shared" si="1"/>
        <v>3750</v>
      </c>
    </row>
    <row r="13" spans="2:14" x14ac:dyDescent="0.35">
      <c r="E13" s="124">
        <v>43081</v>
      </c>
      <c r="F13" s="64" t="s">
        <v>6</v>
      </c>
      <c r="G13" s="64" t="s">
        <v>119</v>
      </c>
      <c r="H13" s="115" t="s">
        <v>113</v>
      </c>
      <c r="I13" s="64">
        <v>68</v>
      </c>
      <c r="J13" s="115">
        <v>1.29</v>
      </c>
      <c r="K13" s="64">
        <f t="shared" si="0"/>
        <v>87.72</v>
      </c>
      <c r="M13" s="122">
        <v>43081</v>
      </c>
      <c r="N13" s="15">
        <f t="shared" si="1"/>
        <v>87.72</v>
      </c>
    </row>
    <row r="14" spans="2:14" x14ac:dyDescent="0.35">
      <c r="E14" s="124">
        <v>43132</v>
      </c>
      <c r="F14" s="64" t="s">
        <v>6</v>
      </c>
      <c r="G14" s="64" t="s">
        <v>119</v>
      </c>
      <c r="H14" s="115" t="s">
        <v>120</v>
      </c>
      <c r="I14" s="64">
        <v>87</v>
      </c>
      <c r="J14" s="115">
        <v>15</v>
      </c>
      <c r="K14" s="64">
        <f t="shared" si="0"/>
        <v>1305</v>
      </c>
      <c r="M14" s="122">
        <v>43132</v>
      </c>
      <c r="N14" s="15">
        <f t="shared" si="1"/>
        <v>1305</v>
      </c>
    </row>
    <row r="15" spans="2:14" x14ac:dyDescent="0.35">
      <c r="E15" s="124">
        <v>42928</v>
      </c>
      <c r="F15" s="64" t="s">
        <v>4</v>
      </c>
      <c r="G15" s="64" t="s">
        <v>115</v>
      </c>
      <c r="H15" s="115" t="s">
        <v>120</v>
      </c>
      <c r="I15" s="64">
        <v>29</v>
      </c>
      <c r="J15" s="115">
        <v>1.99</v>
      </c>
      <c r="K15" s="64">
        <f t="shared" si="0"/>
        <v>57.71</v>
      </c>
      <c r="M15" s="122">
        <v>42928</v>
      </c>
      <c r="N15" s="15">
        <f t="shared" si="1"/>
        <v>57.71</v>
      </c>
    </row>
    <row r="16" spans="2:14" x14ac:dyDescent="0.35">
      <c r="E16" s="124">
        <v>43217</v>
      </c>
      <c r="F16" s="64" t="s">
        <v>4</v>
      </c>
      <c r="G16" s="64" t="s">
        <v>115</v>
      </c>
      <c r="H16" s="115" t="s">
        <v>112</v>
      </c>
      <c r="I16" s="64">
        <v>96</v>
      </c>
      <c r="J16" s="115">
        <v>4.99</v>
      </c>
      <c r="K16" s="64">
        <f t="shared" si="0"/>
        <v>479.04</v>
      </c>
      <c r="M16" s="122">
        <v>43217</v>
      </c>
      <c r="N16" s="15">
        <f t="shared" si="1"/>
        <v>479.04</v>
      </c>
    </row>
    <row r="17" spans="5:14" x14ac:dyDescent="0.35">
      <c r="E17" s="124">
        <v>42741</v>
      </c>
      <c r="F17" s="64" t="s">
        <v>4</v>
      </c>
      <c r="G17" s="64" t="s">
        <v>121</v>
      </c>
      <c r="H17" s="115" t="s">
        <v>113</v>
      </c>
      <c r="I17" s="64">
        <v>95</v>
      </c>
      <c r="J17" s="115">
        <v>1.99</v>
      </c>
      <c r="K17" s="64">
        <f t="shared" si="0"/>
        <v>189.05</v>
      </c>
      <c r="M17" s="122">
        <v>42741</v>
      </c>
      <c r="N17" s="15">
        <f t="shared" si="1"/>
        <v>189.05</v>
      </c>
    </row>
    <row r="18" spans="5:14" x14ac:dyDescent="0.35">
      <c r="E18" s="124">
        <v>42741</v>
      </c>
      <c r="F18" s="64" t="s">
        <v>4</v>
      </c>
      <c r="G18" s="64" t="s">
        <v>121</v>
      </c>
      <c r="H18" s="115" t="s">
        <v>116</v>
      </c>
      <c r="I18" s="64">
        <v>60</v>
      </c>
      <c r="J18" s="115">
        <v>4.99</v>
      </c>
      <c r="K18" s="64">
        <f t="shared" si="0"/>
        <v>299.40000000000003</v>
      </c>
      <c r="M18" s="122">
        <v>42741</v>
      </c>
      <c r="N18" s="15">
        <f t="shared" si="1"/>
        <v>299.40000000000003</v>
      </c>
    </row>
    <row r="19" spans="5:14" x14ac:dyDescent="0.35">
      <c r="E19" s="124">
        <v>42826</v>
      </c>
      <c r="F19" s="64" t="s">
        <v>4</v>
      </c>
      <c r="G19" s="64" t="s">
        <v>121</v>
      </c>
      <c r="H19" s="115" t="s">
        <v>116</v>
      </c>
      <c r="I19" s="64">
        <v>60</v>
      </c>
      <c r="J19" s="115">
        <v>8.99</v>
      </c>
      <c r="K19" s="64">
        <f t="shared" si="0"/>
        <v>539.4</v>
      </c>
      <c r="M19" s="122">
        <v>42826</v>
      </c>
      <c r="N19" s="15">
        <f t="shared" si="1"/>
        <v>539.4</v>
      </c>
    </row>
    <row r="20" spans="5:14" x14ac:dyDescent="0.35">
      <c r="E20" s="124">
        <v>42962</v>
      </c>
      <c r="F20" s="64" t="s">
        <v>4</v>
      </c>
      <c r="G20" s="64" t="s">
        <v>121</v>
      </c>
      <c r="H20" s="115" t="s">
        <v>113</v>
      </c>
      <c r="I20" s="64">
        <v>35</v>
      </c>
      <c r="J20" s="115">
        <v>4.99</v>
      </c>
      <c r="K20" s="64">
        <f t="shared" si="0"/>
        <v>174.65</v>
      </c>
      <c r="M20" s="123">
        <v>42962</v>
      </c>
      <c r="N20" s="17">
        <f t="shared" si="1"/>
        <v>174.65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374B3B03A2D8B14A9DE52E418F7EAE36" ma:contentTypeVersion="1" ma:contentTypeDescription="Create a new document." ma:contentTypeScope="" ma:versionID="61cebd6944a493bdb781ffdadcd45112">
  <xsd:schema xmlns:xsd="http://www.w3.org/2001/XMLSchema" xmlns:xs="http://www.w3.org/2001/XMLSchema" xmlns:p="http://schemas.microsoft.com/office/2006/metadata/properties" xmlns:ns3="d3ffced0-15ee-4b8a-8531-aa540eb4a855" targetNamespace="http://schemas.microsoft.com/office/2006/metadata/properties" ma:root="true" ma:fieldsID="1b973924036a08a0d314d1d407abc9c6" ns3:_="">
    <xsd:import namespace="d3ffced0-15ee-4b8a-8531-aa540eb4a855"/>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ffced0-15ee-4b8a-8531-aa540eb4a85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959A9F-1C38-4E02-8779-9EE3B82C1DE0}">
  <ds:schemaRefs>
    <ds:schemaRef ds:uri="http://schemas.microsoft.com/office/2006/documentManagement/types"/>
    <ds:schemaRef ds:uri="http://schemas.openxmlformats.org/package/2006/metadata/core-properties"/>
    <ds:schemaRef ds:uri="http://purl.org/dc/terms/"/>
    <ds:schemaRef ds:uri="http://purl.org/dc/elements/1.1/"/>
    <ds:schemaRef ds:uri="http://purl.org/dc/dcmitype/"/>
    <ds:schemaRef ds:uri="d3ffced0-15ee-4b8a-8531-aa540eb4a855"/>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2F35635-3DD8-4150-AE77-31CB6915E820}">
  <ds:schemaRefs>
    <ds:schemaRef ds:uri="http://schemas.microsoft.com/sharepoint/v3/contenttype/forms"/>
  </ds:schemaRefs>
</ds:datastoreItem>
</file>

<file path=customXml/itemProps3.xml><?xml version="1.0" encoding="utf-8"?>
<ds:datastoreItem xmlns:ds="http://schemas.openxmlformats.org/officeDocument/2006/customXml" ds:itemID="{47802B1D-C07C-4959-83E8-A1714817BB8B}">
  <ds:schemaRefs>
    <ds:schemaRef ds:uri="http://schemas.microsoft.com/DataMashup"/>
  </ds:schemaRefs>
</ds:datastoreItem>
</file>

<file path=customXml/itemProps4.xml><?xml version="1.0" encoding="utf-8"?>
<ds:datastoreItem xmlns:ds="http://schemas.openxmlformats.org/officeDocument/2006/customXml" ds:itemID="{DB677D58-F363-4B5C-B91F-2A24A72E45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ffced0-15ee-4b8a-8531-aa540eb4a8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Index</vt:lpstr>
      <vt:lpstr>Advanced Calculation Tools</vt:lpstr>
      <vt:lpstr>3. Scenario summary</vt:lpstr>
      <vt:lpstr>Protection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Denus Valenzuela</dc:creator>
  <cp:lastModifiedBy>Cristian Denus Valenzuela</cp:lastModifiedBy>
  <dcterms:created xsi:type="dcterms:W3CDTF">2015-06-05T18:19:34Z</dcterms:created>
  <dcterms:modified xsi:type="dcterms:W3CDTF">2025-02-28T11:30:51Z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0x010100374B3B03A2D8B14A9DE52E418F7EAE36</vt:lpwstr>
  </property>
</Properties>
</file>