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2025007614\Documents\Cursos\Excel&amp;VBA\"/>
    </mc:Choice>
  </mc:AlternateContent>
  <xr:revisionPtr revIDLastSave="0" documentId="13_ncr:1_{B7356C95-7A5F-4065-8B9A-840994042BFE}" xr6:coauthVersionLast="47" xr6:coauthVersionMax="47" xr10:uidLastSave="{00000000-0000-0000-0000-000000000000}"/>
  <bookViews>
    <workbookView xWindow="-28920" yWindow="-120" windowWidth="29040" windowHeight="15990" activeTab="2" xr2:uid="{DD13E937-396C-4D2D-96C6-4B9800E3FA73}"/>
  </bookViews>
  <sheets>
    <sheet name="Index" sheetId="1" r:id="rId1"/>
    <sheet name="Mathematical Functions" sheetId="2" r:id="rId2"/>
    <sheet name="Statistical functions" sheetId="3" r:id="rId3"/>
    <sheet name="Date functions" sheetId="4" r:id="rId4"/>
    <sheet name="Text functions" sheetId="5" r:id="rId5"/>
  </sheets>
  <definedNames>
    <definedName name="_xlnm._FilterDatabase" localSheetId="1" hidden="1">'Mathematical Functions'!$A$4:$E$4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" i="5" l="1" a="1"/>
  <c r="H20" i="5" s="1"/>
  <c r="D24" i="5"/>
  <c r="D23" i="5"/>
  <c r="D22" i="5"/>
  <c r="D21" i="5"/>
  <c r="D20" i="5"/>
  <c r="D19" i="5"/>
  <c r="D18" i="5"/>
  <c r="D17" i="5"/>
  <c r="D16" i="5"/>
  <c r="D15" i="5"/>
  <c r="D14" i="5"/>
  <c r="D13" i="5"/>
  <c r="D10" i="5"/>
  <c r="D12" i="5"/>
  <c r="D11" i="5"/>
  <c r="D9" i="5"/>
  <c r="D8" i="5"/>
  <c r="D6" i="5"/>
  <c r="D5" i="5"/>
  <c r="E29" i="4"/>
  <c r="E28" i="4"/>
  <c r="E27" i="4"/>
  <c r="E26" i="4"/>
  <c r="E25" i="4"/>
  <c r="E23" i="4"/>
  <c r="E24" i="4"/>
  <c r="E22" i="4"/>
  <c r="E21" i="4"/>
  <c r="E20" i="4"/>
  <c r="E19" i="4"/>
  <c r="E14" i="4"/>
  <c r="E13" i="4"/>
  <c r="E12" i="4"/>
  <c r="E11" i="4"/>
  <c r="E10" i="4"/>
  <c r="E6" i="4"/>
  <c r="E5" i="4"/>
  <c r="D16" i="3"/>
  <c r="D15" i="3"/>
  <c r="D14" i="3"/>
  <c r="D13" i="3"/>
  <c r="D12" i="3"/>
  <c r="D10" i="3"/>
  <c r="D11" i="3"/>
  <c r="D8" i="3"/>
  <c r="D9" i="3"/>
  <c r="D7" i="3"/>
  <c r="D6" i="3"/>
  <c r="D5" i="3"/>
  <c r="E20" i="2"/>
  <c r="E19" i="2"/>
  <c r="E16" i="2"/>
  <c r="E15" i="2"/>
  <c r="E14" i="2"/>
  <c r="E13" i="2"/>
  <c r="E17" i="2" s="1"/>
  <c r="E12" i="2"/>
  <c r="E11" i="2"/>
  <c r="E10" i="2"/>
  <c r="E9" i="2"/>
  <c r="E8" i="2"/>
  <c r="E7" i="2"/>
  <c r="E6" i="2"/>
  <c r="E5" i="2"/>
  <c r="E18" i="2" l="1"/>
  <c r="E2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<sst xmlns="http://schemas.openxmlformats.org/spreadsheetml/2006/main" count="279" uniqueCount="243">
  <si>
    <r>
      <t xml:space="preserve">What are the goals?
</t>
    </r>
    <r>
      <rPr>
        <sz val="11"/>
        <color theme="1"/>
        <rFont val="Aptos Narrow"/>
        <family val="2"/>
        <scheme val="minor"/>
      </rPr>
      <t>- Learn the most important mathematical functions
- Learn date functions and its utilities
- Learn to work with text functions
- Make statistics with its correspondant functions</t>
    </r>
  </si>
  <si>
    <t>Function</t>
  </si>
  <si>
    <t>ABS</t>
  </si>
  <si>
    <t>Example</t>
  </si>
  <si>
    <t>Result</t>
  </si>
  <si>
    <t>=ABS(-50)</t>
  </si>
  <si>
    <t>Description</t>
  </si>
  <si>
    <t>Returns a number without the sign</t>
  </si>
  <si>
    <t>COCIENTE</t>
  </si>
  <si>
    <t>=COCIENTE(60;7)</t>
  </si>
  <si>
    <t>RESIDUO</t>
  </si>
  <si>
    <t>Returns the quotient of two numbers without commas</t>
  </si>
  <si>
    <t>Returns the division remainder</t>
  </si>
  <si>
    <t>=RESIDUO(60;7)</t>
  </si>
  <si>
    <t>NUMERO ROMANO</t>
  </si>
  <si>
    <t>1 - Clasic</t>
  </si>
  <si>
    <t>2 - Short mode</t>
  </si>
  <si>
    <t>3 - Short mode</t>
  </si>
  <si>
    <t>4 - Short mode</t>
  </si>
  <si>
    <t>=NUMERO.ROMANO(499;1)</t>
  </si>
  <si>
    <t>=NUMERO.ROMANO(499;2)</t>
  </si>
  <si>
    <t>=NUMERO.ROMANO(499;3)</t>
  </si>
  <si>
    <t>=NUMERO.ROMANO(499;4)</t>
  </si>
  <si>
    <t>Columna1</t>
  </si>
  <si>
    <r>
      <rPr>
        <b/>
        <sz val="11"/>
        <color rgb="FF2C3333"/>
        <rFont val="Aptos Narrow"/>
        <family val="2"/>
        <scheme val="minor"/>
      </rPr>
      <t>What will I learn?</t>
    </r>
    <r>
      <rPr>
        <b/>
        <sz val="12"/>
        <color rgb="FF2C3333"/>
        <rFont val="Aptos Narrow"/>
        <family val="2"/>
        <scheme val="minor"/>
      </rPr>
      <t xml:space="preserve">
</t>
    </r>
    <r>
      <rPr>
        <sz val="11"/>
        <color rgb="FF2C3333"/>
        <rFont val="Aptos Narrow"/>
        <family val="2"/>
        <scheme val="minor"/>
      </rPr>
      <t>- Mathematical functions</t>
    </r>
    <r>
      <rPr>
        <b/>
        <sz val="12"/>
        <color rgb="FF2C3333"/>
        <rFont val="Aptos Narrow"/>
        <family val="2"/>
        <scheme val="minor"/>
      </rPr>
      <t xml:space="preserve">
</t>
    </r>
    <r>
      <rPr>
        <sz val="12"/>
        <color rgb="FF2C3333"/>
        <rFont val="Aptos Narrow"/>
        <family val="2"/>
        <scheme val="minor"/>
      </rPr>
      <t>- Statistical functions
- Date functions
- Text functions</t>
    </r>
  </si>
  <si>
    <t>This sheet contains the most important mathematical functions</t>
  </si>
  <si>
    <t>#2C3333</t>
  </si>
  <si>
    <t>#395B64</t>
  </si>
  <si>
    <t>#A5C9CA</t>
  </si>
  <si>
    <t>#E7F6F2</t>
  </si>
  <si>
    <t>PI</t>
  </si>
  <si>
    <t>=PI()</t>
  </si>
  <si>
    <t>Returns PI Number
(Don't have any arguments)</t>
  </si>
  <si>
    <t>Converts arabic numer to text format
(Contains optional arguments)</t>
  </si>
  <si>
    <t>REDONDEAR</t>
  </si>
  <si>
    <t>TRUNCAR</t>
  </si>
  <si>
    <t>POTENCIA</t>
  </si>
  <si>
    <t>Returns the result of raising a power</t>
  </si>
  <si>
    <t>=POTENCIA(2;2)</t>
  </si>
  <si>
    <t>=REDONDEAR(E12;4)</t>
  </si>
  <si>
    <t>=TRUNCAR(E12;4)</t>
  </si>
  <si>
    <t>Returns a number rounded</t>
  </si>
  <si>
    <t>Returns a number truncated</t>
  </si>
  <si>
    <t>RAIZ</t>
  </si>
  <si>
    <t>=RAIZ(4)</t>
  </si>
  <si>
    <t>Returns the square root of a number
(If we need the cube root wi'll use powers)</t>
  </si>
  <si>
    <t>SUMA</t>
  </si>
  <si>
    <t>Returns the sum of numbers or range of numbers</t>
  </si>
  <si>
    <t>=SUMA(E12:E16)</t>
  </si>
  <si>
    <t>PRODUCTO</t>
  </si>
  <si>
    <t>Returns the product of numbers or a range of numbers</t>
  </si>
  <si>
    <t>=PRODUCTO(E12:E13;E15:E16</t>
  </si>
  <si>
    <t>Returns the sum of numbers if agrees a criteria</t>
  </si>
  <si>
    <t>SI</t>
  </si>
  <si>
    <t>NO</t>
  </si>
  <si>
    <t>SUMAR.SI</t>
  </si>
  <si>
    <t>=SUMAR.SI(G5:G18;"SI";E5:E18)</t>
  </si>
  <si>
    <t>MUCHO</t>
  </si>
  <si>
    <t>POCO</t>
  </si>
  <si>
    <t>SUMAR.SI.CONJUNTO</t>
  </si>
  <si>
    <t>Returns the sum of numbers if agrees multiple criterias</t>
  </si>
  <si>
    <t>Returns the result of a matrix product and sum</t>
  </si>
  <si>
    <t>=SUMAR.SI.CONJUNTO(E5:E18;G5:G18;"SI";H5:H18;"MUCHO")</t>
  </si>
  <si>
    <t>=SUMAPRODUCTO(E16:E18;I16:I18)</t>
  </si>
  <si>
    <t>SUMAPRODUCTO</t>
  </si>
  <si>
    <t>CONTAR</t>
  </si>
  <si>
    <t>Returns the number of cells with numbers</t>
  </si>
  <si>
    <t>=CONTAR(G5:I9)</t>
  </si>
  <si>
    <t>SEIS</t>
  </si>
  <si>
    <t>CUATRO</t>
  </si>
  <si>
    <t>CONTARA</t>
  </si>
  <si>
    <t>Returns the number of not null cells</t>
  </si>
  <si>
    <t>=CONTARA(G5:I9)</t>
  </si>
  <si>
    <t>CONTAR.BLANCO</t>
  </si>
  <si>
    <t>Returns the number of null cells</t>
  </si>
  <si>
    <t>=CONTAR.BLANCO(G5:I9)</t>
  </si>
  <si>
    <t>MIN</t>
  </si>
  <si>
    <t>MAX</t>
  </si>
  <si>
    <t>Returns the max value of a cells range</t>
  </si>
  <si>
    <t>Returns the min value of a cells range</t>
  </si>
  <si>
    <t>=MIN(G8:H9)</t>
  </si>
  <si>
    <t>=MAX(G8:H9)</t>
  </si>
  <si>
    <t>MEDIANA</t>
  </si>
  <si>
    <t>Returns the median of a cells range</t>
  </si>
  <si>
    <t>MODA</t>
  </si>
  <si>
    <t>Returns the mode of a cells range</t>
  </si>
  <si>
    <t>=MEDIANA(G8:H9)</t>
  </si>
  <si>
    <t>=MODA(G8:H9)</t>
  </si>
  <si>
    <t>PROMEDIO</t>
  </si>
  <si>
    <t>Returns the average of a cells range</t>
  </si>
  <si>
    <t>=PROMEDIO(G5:H9)</t>
  </si>
  <si>
    <t>CONTAR.SI</t>
  </si>
  <si>
    <t>CONTAR.SI.CONJUNTO</t>
  </si>
  <si>
    <t>Counts cells in a range that agrees a criteria</t>
  </si>
  <si>
    <t>Counts cells in a range that agrees multiple criterias</t>
  </si>
  <si>
    <t>=CONTAR.SI(G5:G9;2)</t>
  </si>
  <si>
    <t>=CONTAR.SI.CONJUNTO(G5:G9;2;I5:I9;"CUATRO")</t>
  </si>
  <si>
    <t>PROMEDIO.SI</t>
  </si>
  <si>
    <t>PROMEDIO.SI.CONJUNTO</t>
  </si>
  <si>
    <t>Returns the average if cells agree a criteria</t>
  </si>
  <si>
    <t>=PROMEDIO.SI(G5:G9;2;H5:H9)</t>
  </si>
  <si>
    <t>Returns the average if cells agree multiple criterias</t>
  </si>
  <si>
    <t>=PROMEDIO.SI.CONJUNTO(H5:H9;G5:G9;2;I5:I9;"CUATRO")</t>
  </si>
  <si>
    <t>This sheet contains the most important/used statistical functions</t>
  </si>
  <si>
    <t>FUNCTION</t>
  </si>
  <si>
    <t>DESCRIPTION</t>
  </si>
  <si>
    <t>EXAMPLE</t>
  </si>
  <si>
    <t>RESULT</t>
  </si>
  <si>
    <t>+</t>
  </si>
  <si>
    <t>-</t>
  </si>
  <si>
    <t>Sum natural days between two dates</t>
  </si>
  <si>
    <t>Substract natural days between two dates</t>
  </si>
  <si>
    <t>=J4+7</t>
  </si>
  <si>
    <t>=J5-J4</t>
  </si>
  <si>
    <t>Cross + ctrl</t>
  </si>
  <si>
    <t>Copy the same day</t>
  </si>
  <si>
    <t>Cross</t>
  </si>
  <si>
    <t>Adds days following the pattern</t>
  </si>
  <si>
    <t>Rellenar</t>
  </si>
  <si>
    <t>HOY</t>
  </si>
  <si>
    <t>Returns actual day</t>
  </si>
  <si>
    <t>=HOY</t>
  </si>
  <si>
    <t>AHORA</t>
  </si>
  <si>
    <t>Returns actual date and time</t>
  </si>
  <si>
    <t>=AHORA</t>
  </si>
  <si>
    <t>DIA</t>
  </si>
  <si>
    <t>=DIA</t>
  </si>
  <si>
    <t>MES</t>
  </si>
  <si>
    <t>AÑO</t>
  </si>
  <si>
    <t>Returns the month of a date</t>
  </si>
  <si>
    <t>Returns the year of a date</t>
  </si>
  <si>
    <t>Returns the day of a date</t>
  </si>
  <si>
    <t>=MES(J4)</t>
  </si>
  <si>
    <t>=AÑO(J4)</t>
  </si>
  <si>
    <t>DAY FORMAT</t>
  </si>
  <si>
    <t>dddd - full name</t>
  </si>
  <si>
    <t>Returns the day with format</t>
  </si>
  <si>
    <t xml:space="preserve">        d - one number</t>
  </si>
  <si>
    <t xml:space="preserve"> dd -  two numbers</t>
  </si>
  <si>
    <t xml:space="preserve">  ddd - short name</t>
  </si>
  <si>
    <t>DIAS.LAB</t>
  </si>
  <si>
    <t>Returns laboral days between two dates</t>
  </si>
  <si>
    <t>=DIAS.LAB(H4;H5)</t>
  </si>
  <si>
    <t>DIAS.LAB.INTL</t>
  </si>
  <si>
    <t>=DIAS.LAB.INTL(H4;H5;15)</t>
  </si>
  <si>
    <t>Returns laboral days between two dates with parameters</t>
  </si>
  <si>
    <t>DIA.LAB</t>
  </si>
  <si>
    <t>Returns laboral date after a number of days setting holidays as parameter</t>
  </si>
  <si>
    <t>DIA.LAB.INTL</t>
  </si>
  <si>
    <t>Returns laboral date after a number of days setting working days and holidays</t>
  </si>
  <si>
    <t>=DIA.LAB(H4;15;H5)</t>
  </si>
  <si>
    <t>=DIA.LAB.INTL(H4;15;11;2)</t>
  </si>
  <si>
    <t>DIASEM</t>
  </si>
  <si>
    <t>Returns he day of a week</t>
  </si>
  <si>
    <t>1 - Sunday to Saturday</t>
  </si>
  <si>
    <t>2 - Monday to Sunday</t>
  </si>
  <si>
    <t>=DIASEM(H4;1)</t>
  </si>
  <si>
    <t>=DIASEM(H4;2)</t>
  </si>
  <si>
    <t>NUM.DE.SEMANA</t>
  </si>
  <si>
    <t>Return the number of the year week</t>
  </si>
  <si>
    <t>=NUM.DE.SEMANA(H4)</t>
  </si>
  <si>
    <t>FECHA</t>
  </si>
  <si>
    <t>Returns the day based on parameters</t>
  </si>
  <si>
    <t>=FECHA(2025;H14;I14)</t>
  </si>
  <si>
    <t>FECHA.MES</t>
  </si>
  <si>
    <t>Returns the date plus a number of months</t>
  </si>
  <si>
    <t>=FECHA.MES(H4;2)</t>
  </si>
  <si>
    <t>FIN.MES</t>
  </si>
  <si>
    <t>Returns the last day of a month</t>
  </si>
  <si>
    <t>=FIN.MES(H4;2)</t>
  </si>
  <si>
    <t>FRAC.AÑO</t>
  </si>
  <si>
    <t>Returns the fraction of the year between two dates</t>
  </si>
  <si>
    <t>=FRAC.AÑO(H4;H5)</t>
  </si>
  <si>
    <t>CONCAT</t>
  </si>
  <si>
    <t>RED</t>
  </si>
  <si>
    <t>YELLOW</t>
  </si>
  <si>
    <t>GREEN</t>
  </si>
  <si>
    <t>BLUE</t>
  </si>
  <si>
    <t>PILLOW</t>
  </si>
  <si>
    <t>MOUSE</t>
  </si>
  <si>
    <t>LAPTOP</t>
  </si>
  <si>
    <t>WALL</t>
  </si>
  <si>
    <t>This function concat text</t>
  </si>
  <si>
    <t>&amp;</t>
  </si>
  <si>
    <t>=CONCAT(I5;" ";J5)</t>
  </si>
  <si>
    <t>=I5&amp;" "&amp;J5</t>
  </si>
  <si>
    <t>Texto en columnas</t>
  </si>
  <si>
    <r>
      <t>This</t>
    </r>
    <r>
      <rPr>
        <b/>
        <sz val="11"/>
        <color rgb="FF2C3333"/>
        <rFont val="Aptos Narrow"/>
        <family val="2"/>
        <scheme val="minor"/>
      </rPr>
      <t xml:space="preserve"> button</t>
    </r>
    <r>
      <rPr>
        <sz val="11"/>
        <color rgb="FF2C3333"/>
        <rFont val="Aptos Narrow"/>
        <family val="2"/>
        <scheme val="minor"/>
      </rPr>
      <t xml:space="preserve"> fill automatically </t>
    </r>
  </si>
  <si>
    <r>
      <t xml:space="preserve">This </t>
    </r>
    <r>
      <rPr>
        <b/>
        <sz val="11"/>
        <color rgb="FF2C3333"/>
        <rFont val="Aptos Narrow"/>
        <family val="2"/>
        <scheme val="minor"/>
      </rPr>
      <t>button</t>
    </r>
    <r>
      <rPr>
        <sz val="11"/>
        <color rgb="FF2C3333"/>
        <rFont val="Aptos Narrow"/>
        <family val="2"/>
        <scheme val="minor"/>
      </rPr>
      <t xml:space="preserve"> separates text</t>
    </r>
  </si>
  <si>
    <t>This function deletes spaces</t>
  </si>
  <si>
    <t xml:space="preserve"> ORA  NGE</t>
  </si>
  <si>
    <t>ESPACIOS</t>
  </si>
  <si>
    <t>LIMPIAR</t>
  </si>
  <si>
    <t>This function deletes no printable characters</t>
  </si>
  <si>
    <t>This function gets left characters</t>
  </si>
  <si>
    <t>This function gets characters in a specific position</t>
  </si>
  <si>
    <t>This function gets right characters</t>
  </si>
  <si>
    <t>IZQUIERDA</t>
  </si>
  <si>
    <t>EXTRAER</t>
  </si>
  <si>
    <t>DERECHA</t>
  </si>
  <si>
    <t>MAYUSC</t>
  </si>
  <si>
    <t>This function converts text to capital letters</t>
  </si>
  <si>
    <t>MINUSC</t>
  </si>
  <si>
    <t>NOMPROPIO</t>
  </si>
  <si>
    <t>This function converts text to small letters</t>
  </si>
  <si>
    <t>This function converts first capital letter and rest small</t>
  </si>
  <si>
    <t>monitor</t>
  </si>
  <si>
    <t>=MINUSC(I8)</t>
  </si>
  <si>
    <t>=NOMPROPIO(I5)</t>
  </si>
  <si>
    <t>LARGO</t>
  </si>
  <si>
    <t>This function returns the number of characters</t>
  </si>
  <si>
    <t>=LARGO(I6)</t>
  </si>
  <si>
    <t>=</t>
  </si>
  <si>
    <t>yellow</t>
  </si>
  <si>
    <t>This function returns true if equal (case insensitive)</t>
  </si>
  <si>
    <t>IGUAL</t>
  </si>
  <si>
    <t>=MAYUSC(J6)</t>
  </si>
  <si>
    <t>=I6=I10</t>
  </si>
  <si>
    <t>=IGUAL(I6;I10)</t>
  </si>
  <si>
    <t>=EXTRAE(I6;3;2)</t>
  </si>
  <si>
    <t>=DERECHA(I8;3)</t>
  </si>
  <si>
    <t>=IZQUIERDA(I6;3)</t>
  </si>
  <si>
    <t>=ESPACIOS(J9)</t>
  </si>
  <si>
    <t>=LIMPIAR(J9)</t>
  </si>
  <si>
    <t>VALOR</t>
  </si>
  <si>
    <t>Converts into a number</t>
  </si>
  <si>
    <t>Converts into a text</t>
  </si>
  <si>
    <t>TEXTO</t>
  </si>
  <si>
    <t>=VALOR(D16)</t>
  </si>
  <si>
    <t>=TEXTO(D19;"##.#0")</t>
  </si>
  <si>
    <t>HALLAR</t>
  </si>
  <si>
    <t>ENCONTRAR</t>
  </si>
  <si>
    <t>This function returns true if equal (case sensitive)</t>
  </si>
  <si>
    <t>Finds a string into a text (case insensitive)</t>
  </si>
  <si>
    <t>Finds a string into a text (case sensitive)</t>
  </si>
  <si>
    <t>=HALLAR("e";I7)</t>
  </si>
  <si>
    <t>=ENCONTRAR("E";I7)</t>
  </si>
  <si>
    <t>REEMPLAZAR</t>
  </si>
  <si>
    <t>SUSTITUIR</t>
  </si>
  <si>
    <t>Sustitutes a string into a text (case insensitive)</t>
  </si>
  <si>
    <t>Sustitutes a string into a text (case sensitive)</t>
  </si>
  <si>
    <t>=REEMPLAZAR(I6;3;2;"u")</t>
  </si>
  <si>
    <t>=SUSTITUIR("LL";I6;"u")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</si>
</sst>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5" formatCode="d"/>
    <numFmt numFmtId="166" formatCode="dd"/>
    <numFmt numFmtId="167" formatCode="ddd"/>
    <numFmt numFmtId="168" formatCode="dddd"/>
  </numFmts>
  <fonts count="11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rgb="FF2C3333"/>
      <name val="Aptos Narrow"/>
      <family val="2"/>
      <scheme val="minor"/>
    </font>
    <font>
      <b/>
      <sz val="11"/>
      <color rgb="FF2C3333"/>
      <name val="Aptos Narrow"/>
      <family val="2"/>
      <scheme val="minor"/>
    </font>
    <font>
      <sz val="11"/>
      <color rgb="FF2C3333"/>
      <name val="Aptos Narrow"/>
      <family val="2"/>
      <scheme val="minor"/>
    </font>
    <font>
      <sz val="12"/>
      <color rgb="FF2C3333"/>
      <name val="Aptos Narrow"/>
      <family val="2"/>
      <scheme val="minor"/>
    </font>
    <font>
      <b/>
      <sz val="11"/>
      <color rgb="FFE7F6F2"/>
      <name val="Aptos Narrow"/>
      <family val="2"/>
      <scheme val="minor"/>
    </font>
    <font>
      <b/>
      <sz val="11"/>
      <color rgb="FFA5C9CA"/>
      <name val="Aptos Narrow"/>
      <family val="2"/>
      <scheme val="minor"/>
    </font>
    <font>
      <b/>
      <sz val="11"/>
      <color rgb="FF395B64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C3333"/>
        <bgColor indexed="64"/>
      </patternFill>
    </fill>
    <fill>
      <patternFill patternType="solid">
        <fgColor rgb="FF395B64"/>
        <bgColor indexed="64"/>
      </patternFill>
    </fill>
    <fill>
      <patternFill patternType="solid">
        <fgColor rgb="FFA5C9CA"/>
        <bgColor indexed="64"/>
      </patternFill>
    </fill>
    <fill>
      <patternFill patternType="solid">
        <fgColor rgb="FFE7F6F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vertical="top"/>
    </xf>
    <xf numFmtId="0" fontId="3" fillId="2" borderId="0" xfId="0" applyFont="1" applyFill="1"/>
    <xf numFmtId="0" fontId="0" fillId="4" borderId="0" xfId="0" applyFill="1"/>
    <xf numFmtId="0" fontId="0" fillId="4" borderId="0" xfId="0" applyFill="1"/>
    <xf numFmtId="0" fontId="0" fillId="4" borderId="0" xfId="0" quotePrefix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/>
    <xf numFmtId="0" fontId="0" fillId="5" borderId="0" xfId="0" quotePrefix="1" applyFill="1"/>
    <xf numFmtId="0" fontId="6" fillId="4" borderId="0" xfId="0" applyFont="1" applyFill="1"/>
    <xf numFmtId="0" fontId="6" fillId="4" borderId="0" xfId="0" applyFont="1" applyFill="1"/>
    <xf numFmtId="0" fontId="6" fillId="4" borderId="0" xfId="0" quotePrefix="1" applyFont="1" applyFill="1"/>
    <xf numFmtId="0" fontId="6" fillId="5" borderId="0" xfId="0" applyFont="1" applyFill="1"/>
    <xf numFmtId="0" fontId="6" fillId="5" borderId="0" xfId="0" applyFont="1" applyFill="1"/>
    <xf numFmtId="0" fontId="6" fillId="5" borderId="0" xfId="0" quotePrefix="1" applyFont="1" applyFill="1"/>
    <xf numFmtId="0" fontId="6" fillId="5" borderId="0" xfId="0" applyFont="1" applyFill="1" applyAlignment="1">
      <alignment horizontal="left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5" borderId="0" xfId="0" quotePrefix="1" applyFont="1" applyFill="1" applyAlignment="1">
      <alignment horizontal="right"/>
    </xf>
    <xf numFmtId="0" fontId="2" fillId="5" borderId="1" xfId="0" applyFont="1" applyFill="1" applyBorder="1" applyAlignment="1">
      <alignment horizontal="left" vertical="top" wrapText="1" indent="5"/>
    </xf>
    <xf numFmtId="0" fontId="2" fillId="5" borderId="1" xfId="0" applyFont="1" applyFill="1" applyBorder="1" applyAlignment="1">
      <alignment horizontal="left" vertical="top" indent="5"/>
    </xf>
    <xf numFmtId="0" fontId="4" fillId="5" borderId="3" xfId="0" applyFont="1" applyFill="1" applyBorder="1" applyAlignment="1">
      <alignment horizontal="left" vertical="top" wrapText="1" indent="5"/>
    </xf>
    <xf numFmtId="0" fontId="4" fillId="5" borderId="4" xfId="0" applyFont="1" applyFill="1" applyBorder="1" applyAlignment="1">
      <alignment horizontal="left" vertical="top" wrapText="1" indent="5"/>
    </xf>
    <xf numFmtId="0" fontId="4" fillId="5" borderId="5" xfId="0" applyFont="1" applyFill="1" applyBorder="1" applyAlignment="1">
      <alignment horizontal="left" vertical="top" wrapText="1" indent="5"/>
    </xf>
    <xf numFmtId="0" fontId="4" fillId="5" borderId="6" xfId="0" applyFont="1" applyFill="1" applyBorder="1" applyAlignment="1">
      <alignment horizontal="left" vertical="top" wrapText="1" indent="5"/>
    </xf>
    <xf numFmtId="0" fontId="4" fillId="5" borderId="0" xfId="0" applyFont="1" applyFill="1" applyBorder="1" applyAlignment="1">
      <alignment horizontal="left" vertical="top" wrapText="1" indent="5"/>
    </xf>
    <xf numFmtId="0" fontId="4" fillId="5" borderId="2" xfId="0" applyFont="1" applyFill="1" applyBorder="1" applyAlignment="1">
      <alignment horizontal="left" vertical="top" wrapText="1" indent="5"/>
    </xf>
    <xf numFmtId="0" fontId="4" fillId="5" borderId="7" xfId="0" applyFont="1" applyFill="1" applyBorder="1" applyAlignment="1">
      <alignment horizontal="left" vertical="top" wrapText="1" indent="5"/>
    </xf>
    <xf numFmtId="0" fontId="4" fillId="5" borderId="8" xfId="0" applyFont="1" applyFill="1" applyBorder="1" applyAlignment="1">
      <alignment horizontal="left" vertical="top" wrapText="1" indent="5"/>
    </xf>
    <xf numFmtId="0" fontId="4" fillId="5" borderId="9" xfId="0" applyFont="1" applyFill="1" applyBorder="1" applyAlignment="1">
      <alignment horizontal="left" vertical="top" wrapText="1" indent="5"/>
    </xf>
    <xf numFmtId="0" fontId="0" fillId="0" borderId="1" xfId="0" applyBorder="1" applyAlignment="1">
      <alignment horizontal="left"/>
    </xf>
    <xf numFmtId="0" fontId="8" fillId="2" borderId="10" xfId="0" applyFont="1" applyFill="1" applyBorder="1" applyAlignment="1">
      <alignment vertical="top"/>
    </xf>
    <xf numFmtId="0" fontId="9" fillId="3" borderId="11" xfId="0" applyFont="1" applyFill="1" applyBorder="1" applyAlignment="1">
      <alignment vertical="top"/>
    </xf>
    <xf numFmtId="0" fontId="10" fillId="4" borderId="11" xfId="0" applyFont="1" applyFill="1" applyBorder="1" applyAlignment="1">
      <alignment vertical="top"/>
    </xf>
    <xf numFmtId="0" fontId="5" fillId="5" borderId="12" xfId="0" applyFont="1" applyFill="1" applyBorder="1" applyAlignment="1">
      <alignment vertical="top"/>
    </xf>
    <xf numFmtId="0" fontId="6" fillId="5" borderId="0" xfId="0" applyFont="1" applyFill="1" applyAlignment="1">
      <alignment horizontal="left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5" borderId="0" xfId="0" applyFont="1" applyFill="1" applyAlignment="1">
      <alignment horizontal="left" vertical="center"/>
    </xf>
    <xf numFmtId="0" fontId="0" fillId="4" borderId="0" xfId="0" applyFill="1" applyAlignment="1">
      <alignment vertical="center"/>
    </xf>
    <xf numFmtId="0" fontId="6" fillId="4" borderId="0" xfId="0" quotePrefix="1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wrapText="1"/>
    </xf>
    <xf numFmtId="0" fontId="0" fillId="5" borderId="0" xfId="0" applyFill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6" fillId="4" borderId="0" xfId="0" applyFont="1" applyFill="1" applyBorder="1"/>
    <xf numFmtId="0" fontId="6" fillId="4" borderId="0" xfId="0" quotePrefix="1" applyFont="1" applyFill="1" applyBorder="1"/>
    <xf numFmtId="0" fontId="6" fillId="5" borderId="0" xfId="0" applyFont="1" applyFill="1" applyBorder="1"/>
    <xf numFmtId="0" fontId="6" fillId="5" borderId="0" xfId="0" quotePrefix="1" applyFont="1" applyFill="1" applyBorder="1"/>
    <xf numFmtId="14" fontId="0" fillId="0" borderId="10" xfId="0" applyNumberFormat="1" applyBorder="1"/>
    <xf numFmtId="14" fontId="0" fillId="0" borderId="12" xfId="0" applyNumberFormat="1" applyBorder="1"/>
    <xf numFmtId="14" fontId="0" fillId="7" borderId="12" xfId="0" applyNumberFormat="1" applyFill="1" applyBorder="1"/>
    <xf numFmtId="14" fontId="0" fillId="0" borderId="1" xfId="0" applyNumberFormat="1" applyFill="1" applyBorder="1"/>
    <xf numFmtId="14" fontId="0" fillId="7" borderId="11" xfId="0" applyNumberFormat="1" applyFill="1" applyBorder="1"/>
    <xf numFmtId="14" fontId="0" fillId="6" borderId="13" xfId="0" applyNumberFormat="1" applyFill="1" applyBorder="1"/>
    <xf numFmtId="14" fontId="0" fillId="6" borderId="14" xfId="0" applyNumberFormat="1" applyFill="1" applyBorder="1"/>
    <xf numFmtId="0" fontId="3" fillId="2" borderId="0" xfId="0" applyFont="1" applyFill="1" applyAlignment="1">
      <alignment horizontal="center"/>
    </xf>
    <xf numFmtId="0" fontId="0" fillId="0" borderId="0" xfId="0" applyNumberFormat="1" applyFill="1" applyBorder="1"/>
    <xf numFmtId="0" fontId="6" fillId="4" borderId="0" xfId="0" applyFont="1" applyFill="1" applyAlignment="1">
      <alignment horizontal="center"/>
    </xf>
    <xf numFmtId="14" fontId="6" fillId="4" borderId="0" xfId="0" applyNumberFormat="1" applyFont="1" applyFill="1"/>
    <xf numFmtId="0" fontId="6" fillId="5" borderId="0" xfId="0" applyFont="1" applyFill="1" applyAlignment="1">
      <alignment horizontal="center"/>
    </xf>
    <xf numFmtId="0" fontId="6" fillId="6" borderId="0" xfId="0" applyFont="1" applyFill="1"/>
    <xf numFmtId="0" fontId="6" fillId="7" borderId="0" xfId="0" applyFont="1" applyFill="1"/>
    <xf numFmtId="14" fontId="6" fillId="5" borderId="0" xfId="0" applyNumberFormat="1" applyFont="1" applyFill="1"/>
    <xf numFmtId="22" fontId="6" fillId="4" borderId="0" xfId="0" applyNumberFormat="1" applyFont="1" applyFill="1"/>
    <xf numFmtId="0" fontId="6" fillId="4" borderId="0" xfId="0" applyFont="1" applyFill="1" applyAlignment="1">
      <alignment horizontal="center" vertical="center"/>
    </xf>
    <xf numFmtId="165" fontId="6" fillId="4" borderId="0" xfId="0" applyNumberFormat="1" applyFont="1" applyFill="1"/>
    <xf numFmtId="0" fontId="6" fillId="4" borderId="0" xfId="0" applyFont="1" applyFill="1" applyAlignment="1">
      <alignment horizontal="left" indent="1"/>
    </xf>
    <xf numFmtId="166" fontId="6" fillId="4" borderId="0" xfId="0" applyNumberFormat="1" applyFont="1" applyFill="1"/>
    <xf numFmtId="0" fontId="6" fillId="4" borderId="0" xfId="0" applyFont="1" applyFill="1" applyAlignment="1">
      <alignment horizontal="left"/>
    </xf>
    <xf numFmtId="167" fontId="6" fillId="4" borderId="0" xfId="0" applyNumberFormat="1" applyFont="1" applyFill="1"/>
    <xf numFmtId="168" fontId="6" fillId="4" borderId="0" xfId="0" applyNumberFormat="1" applyFont="1" applyFill="1"/>
    <xf numFmtId="0" fontId="6" fillId="5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/>
    </xf>
    <xf numFmtId="0" fontId="6" fillId="4" borderId="0" xfId="0" applyNumberFormat="1" applyFont="1" applyFill="1"/>
    <xf numFmtId="0" fontId="6" fillId="0" borderId="0" xfId="0" applyFont="1"/>
    <xf numFmtId="0" fontId="6" fillId="0" borderId="0" xfId="0" quotePrefix="1" applyFont="1"/>
    <xf numFmtId="0" fontId="6" fillId="0" borderId="0" xfId="0" applyFont="1" applyAlignment="1">
      <alignment horizontal="center"/>
    </xf>
    <xf numFmtId="0" fontId="6" fillId="4" borderId="0" xfId="0" applyFont="1" applyFill="1" applyAlignment="1">
      <alignment horizontal="left" vertical="center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1"/>
        <color rgb="FF2C3333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2C3333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2C3333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C3333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C3333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2C3333"/>
        </patternFill>
      </fill>
    </dxf>
    <dxf>
      <font>
        <strike val="0"/>
        <outline val="0"/>
        <shadow val="0"/>
        <u val="none"/>
        <vertAlign val="baseline"/>
        <sz val="11"/>
        <color rgb="FF2C3333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2C3333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2C3333"/>
        <name val="Aptos Narrow"/>
        <family val="2"/>
        <scheme val="minor"/>
      </font>
      <fill>
        <patternFill patternType="solid">
          <fgColor indexed="64"/>
          <bgColor rgb="FFA5C9CA"/>
        </patternFill>
      </fill>
    </dxf>
    <dxf>
      <font>
        <strike val="0"/>
        <outline val="0"/>
        <shadow val="0"/>
        <u val="none"/>
        <vertAlign val="baseline"/>
        <sz val="11"/>
        <color rgb="FF2C3333"/>
        <name val="Aptos Narrow"/>
        <family val="2"/>
        <scheme val="minor"/>
      </font>
      <fill>
        <patternFill patternType="solid">
          <fgColor indexed="64"/>
          <bgColor rgb="FFA5C9CA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2C3333"/>
        <name val="Aptos Narrow"/>
        <family val="2"/>
        <scheme val="minor"/>
      </font>
      <fill>
        <patternFill patternType="solid">
          <fgColor indexed="64"/>
          <bgColor rgb="FFA5C9CA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2C3333"/>
        <name val="Aptos Narrow"/>
        <family val="2"/>
        <scheme val="minor"/>
      </font>
      <fill>
        <patternFill patternType="solid">
          <fgColor indexed="64"/>
          <bgColor rgb="FFA5C9C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2C3333"/>
        </patternFill>
      </fill>
    </dxf>
    <dxf>
      <fill>
        <patternFill>
          <bgColor rgb="FFA5C9CA"/>
        </patternFill>
      </fill>
    </dxf>
    <dxf>
      <font>
        <strike val="0"/>
        <outline val="0"/>
        <shadow val="0"/>
        <u val="none"/>
        <vertAlign val="baseline"/>
        <sz val="11"/>
        <color rgb="FF2C3333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2C3333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2C3333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2C3333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2C3333"/>
        <name val="Aptos Narrow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2C3333"/>
        </patternFill>
      </fill>
    </dxf>
    <dxf>
      <fill>
        <patternFill>
          <bgColor rgb="FFA5C9CA"/>
        </patternFill>
      </fill>
    </dxf>
  </dxfs>
  <tableStyles count="2" defaultTableStyle="Estilo de tabla 2" defaultPivotStyle="PivotStyleLight16">
    <tableStyle name="Estilo de tabla 1" pivot="0" count="1" xr9:uid="{6134BDBF-2724-4F8B-AFDD-06BE2D5ABEF6}">
      <tableStyleElement type="firstColumnStripe" dxfId="20"/>
    </tableStyle>
    <tableStyle name="Estilo de tabla 2" pivot="0" count="1" xr9:uid="{6ADB5D40-DEAB-4545-BBA2-F006AD470491}">
      <tableStyleElement type="firstRowStripe" dxfId="13"/>
    </tableStyle>
  </tableStyles>
  <colors>
    <mruColors>
      <color rgb="FFE7F6F2"/>
      <color rgb="FF2C3333"/>
      <color rgb="FFA5C9CA"/>
      <color rgb="FFFFFFFF"/>
      <color rgb="FF395B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C9555A-CF29-4D47-A7CE-30921EB1B4AA}" name="Tabla3" displayName="Tabla3" ref="A4:D16" totalsRowShown="0" headerRowDxfId="19" dataDxfId="14">
  <autoFilter ref="A4:D16" xr:uid="{ABC9555A-CF29-4D47-A7CE-30921EB1B4AA}"/>
  <tableColumns count="4">
    <tableColumn id="1" xr3:uid="{266F852C-2E85-4E94-835A-FB54573DC725}" name="Function" dataDxfId="18"/>
    <tableColumn id="2" xr3:uid="{330CE90D-5B6C-4FB6-B54B-759B7B76D8EF}" name="Description" dataDxfId="17"/>
    <tableColumn id="3" xr3:uid="{7CF78006-95D2-4A45-B209-D8E20FA54156}" name="Example" dataDxfId="16"/>
    <tableColumn id="4" xr3:uid="{2265CAC0-E5C1-42D2-AA10-B80537F924A7}" name="Result" dataDxfId="15"/>
  </tableColumns>
  <tableStyleInfo name="Estilo de tabla 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E144A-2695-4364-8463-618B27ABA386}" name="Tabla7" displayName="Tabla7" ref="A4:E29" totalsRowShown="0" headerRowDxfId="12" dataDxfId="6">
  <autoFilter ref="A4:E29" xr:uid="{3DAE144A-2695-4364-8463-618B27ABA386}"/>
  <tableColumns count="5">
    <tableColumn id="1" xr3:uid="{9846102F-A76E-49CE-B75A-60C24829A25F}" name="FUNCTION" dataDxfId="11"/>
    <tableColumn id="2" xr3:uid="{7AD5286D-2778-4204-BFD3-DBE8FC85F734}" name="DESCRIPTION" dataDxfId="10"/>
    <tableColumn id="3" xr3:uid="{0B27A828-C694-4FB7-AD2B-2E69BA796EF5}" name="Columna1" dataDxfId="9"/>
    <tableColumn id="4" xr3:uid="{69B81CA0-7827-479E-9D8D-638E13BE6941}" name="EXAMPLE" dataDxfId="8"/>
    <tableColumn id="5" xr3:uid="{B686D767-C265-4BCF-9DF6-A50A246D2674}" name="RESULT" dataDxfId="7"/>
  </tableColumns>
  <tableStyleInfo name="Estilo de tabla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B904879-7490-4DC2-B418-1BEAA7E79B26}" name="Tabla8" displayName="Tabla8" ref="A4:D24" totalsRowShown="0" headerRowDxfId="5" dataDxfId="0">
  <autoFilter ref="A4:D24" xr:uid="{CB904879-7490-4DC2-B418-1BEAA7E79B26}"/>
  <tableColumns count="4">
    <tableColumn id="1" xr3:uid="{3014A5D6-50A2-42D3-8E55-D31EA184F668}" name="Function" dataDxfId="4"/>
    <tableColumn id="2" xr3:uid="{B43918AF-7AC1-421E-A336-CF71668B9140}" name="Description" dataDxfId="3"/>
    <tableColumn id="3" xr3:uid="{D1B6C21A-38A3-4BC2-BB58-D3FD0BA79DA1}" name="Example" dataDxfId="2"/>
    <tableColumn id="4" xr3:uid="{21BDE757-2540-43AF-B136-543CFB0E5A68}" name="Result" dataDxfId="1"/>
  </tableColumns>
  <tableStyleInfo name="Estilo de tabla 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BDF0-BE9F-4AE4-993E-6E19D494FB4C}">
  <sheetPr>
    <tabColor rgb="FF2C3333"/>
  </sheetPr>
  <dimension ref="B2:K20"/>
  <sheetViews>
    <sheetView showGridLines="0" workbookViewId="0">
      <selection activeCell="H13" sqref="H13"/>
    </sheetView>
  </sheetViews>
  <sheetFormatPr baseColWidth="10" defaultRowHeight="14.5" x14ac:dyDescent="0.35"/>
  <cols>
    <col min="5" max="5" width="16.36328125" customWidth="1"/>
  </cols>
  <sheetData>
    <row r="2" spans="2:11" ht="14.5" customHeight="1" x14ac:dyDescent="0.35">
      <c r="B2" s="21" t="s">
        <v>24</v>
      </c>
      <c r="C2" s="22"/>
      <c r="D2" s="22"/>
      <c r="E2" s="23"/>
      <c r="F2" s="1"/>
      <c r="G2" s="31" t="s">
        <v>26</v>
      </c>
      <c r="H2" s="1"/>
      <c r="I2" s="1"/>
      <c r="J2" s="1"/>
      <c r="K2" s="1"/>
    </row>
    <row r="3" spans="2:11" ht="14.5" customHeight="1" x14ac:dyDescent="0.35">
      <c r="B3" s="24"/>
      <c r="C3" s="25"/>
      <c r="D3" s="25"/>
      <c r="E3" s="26"/>
      <c r="F3" s="1"/>
      <c r="G3" s="32" t="s">
        <v>27</v>
      </c>
      <c r="H3" s="1"/>
      <c r="I3" s="1"/>
      <c r="J3" s="1"/>
      <c r="K3" s="1"/>
    </row>
    <row r="4" spans="2:11" ht="14.5" customHeight="1" x14ac:dyDescent="0.35">
      <c r="B4" s="24"/>
      <c r="C4" s="25"/>
      <c r="D4" s="25"/>
      <c r="E4" s="26"/>
      <c r="F4" s="1"/>
      <c r="G4" s="33" t="s">
        <v>28</v>
      </c>
      <c r="H4" s="1"/>
      <c r="I4" s="1"/>
      <c r="J4" s="1"/>
      <c r="K4" s="1"/>
    </row>
    <row r="5" spans="2:11" ht="14.5" customHeight="1" x14ac:dyDescent="0.35">
      <c r="B5" s="24"/>
      <c r="C5" s="25"/>
      <c r="D5" s="25"/>
      <c r="E5" s="26"/>
      <c r="F5" s="1"/>
      <c r="G5" s="34" t="s">
        <v>29</v>
      </c>
      <c r="H5" s="1"/>
      <c r="I5" s="1"/>
      <c r="J5" s="1"/>
      <c r="K5" s="1"/>
    </row>
    <row r="6" spans="2:11" ht="14.5" customHeight="1" x14ac:dyDescent="0.35">
      <c r="B6" s="24"/>
      <c r="C6" s="25"/>
      <c r="D6" s="25"/>
      <c r="E6" s="26"/>
      <c r="F6" s="1"/>
      <c r="H6" s="1"/>
      <c r="I6" s="1"/>
      <c r="J6" s="1"/>
      <c r="K6" s="1"/>
    </row>
    <row r="7" spans="2:11" ht="14.5" customHeight="1" x14ac:dyDescent="0.35">
      <c r="B7" s="24"/>
      <c r="C7" s="25"/>
      <c r="D7" s="25"/>
      <c r="E7" s="26"/>
      <c r="F7" s="1"/>
      <c r="H7" s="1"/>
      <c r="I7" s="1"/>
      <c r="J7" s="1"/>
      <c r="K7" s="1"/>
    </row>
    <row r="8" spans="2:11" ht="14.5" customHeight="1" x14ac:dyDescent="0.35">
      <c r="B8" s="27"/>
      <c r="C8" s="28"/>
      <c r="D8" s="28"/>
      <c r="E8" s="29"/>
      <c r="F8" s="1"/>
      <c r="H8" s="1"/>
      <c r="I8" s="1"/>
      <c r="J8" s="1"/>
      <c r="K8" s="1"/>
    </row>
    <row r="9" spans="2:11" x14ac:dyDescent="0.35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 x14ac:dyDescent="0.3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35">
      <c r="B11" s="19" t="s">
        <v>0</v>
      </c>
      <c r="C11" s="20"/>
      <c r="D11" s="20"/>
      <c r="E11" s="20"/>
      <c r="F11" s="1"/>
      <c r="G11" s="1"/>
      <c r="H11" s="1"/>
      <c r="I11" s="1"/>
      <c r="J11" s="1"/>
      <c r="K11" s="1"/>
    </row>
    <row r="12" spans="2:11" x14ac:dyDescent="0.35">
      <c r="B12" s="20"/>
      <c r="C12" s="20"/>
      <c r="D12" s="20"/>
      <c r="E12" s="20"/>
      <c r="F12" s="1"/>
      <c r="G12" s="1"/>
      <c r="H12" s="1"/>
      <c r="I12" s="1"/>
      <c r="J12" s="1"/>
      <c r="K12" s="1"/>
    </row>
    <row r="13" spans="2:11" x14ac:dyDescent="0.35">
      <c r="B13" s="20"/>
      <c r="C13" s="20"/>
      <c r="D13" s="20"/>
      <c r="E13" s="20"/>
      <c r="F13" s="1"/>
      <c r="G13" s="1"/>
      <c r="H13" s="1"/>
      <c r="I13" s="1"/>
      <c r="J13" s="1"/>
      <c r="K13" s="1"/>
    </row>
    <row r="14" spans="2:11" x14ac:dyDescent="0.35">
      <c r="B14" s="20"/>
      <c r="C14" s="20"/>
      <c r="D14" s="20"/>
      <c r="E14" s="20"/>
      <c r="F14" s="1"/>
      <c r="G14" s="1"/>
      <c r="H14" s="1"/>
      <c r="I14" s="1"/>
      <c r="J14" s="1"/>
      <c r="K14" s="1"/>
    </row>
    <row r="15" spans="2:11" x14ac:dyDescent="0.35">
      <c r="B15" s="20"/>
      <c r="C15" s="20"/>
      <c r="D15" s="20"/>
      <c r="E15" s="20"/>
      <c r="F15" s="1"/>
      <c r="G15" s="1"/>
      <c r="H15" s="1"/>
      <c r="I15" s="1"/>
      <c r="J15" s="1"/>
      <c r="K15" s="1"/>
    </row>
    <row r="16" spans="2:11" x14ac:dyDescent="0.35">
      <c r="B16" s="20"/>
      <c r="C16" s="20"/>
      <c r="D16" s="20"/>
      <c r="E16" s="20"/>
      <c r="F16" s="1"/>
      <c r="G16" s="1"/>
      <c r="H16" s="1"/>
      <c r="I16" s="1"/>
      <c r="J16" s="1"/>
      <c r="K16" s="1"/>
    </row>
    <row r="17" spans="2:11" x14ac:dyDescent="0.35">
      <c r="B17" s="20"/>
      <c r="C17" s="20"/>
      <c r="D17" s="20"/>
      <c r="E17" s="20"/>
      <c r="F17" s="1"/>
      <c r="G17" s="1"/>
      <c r="H17" s="1"/>
      <c r="I17" s="1"/>
      <c r="J17" s="1"/>
      <c r="K17" s="1"/>
    </row>
    <row r="18" spans="2:11" x14ac:dyDescent="0.3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3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35"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mergeCells count="2">
    <mergeCell ref="B2:E8"/>
    <mergeCell ref="B11:E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28A4-66EB-47B7-BF42-D0DC97FC71F1}">
  <sheetPr>
    <tabColor rgb="FF395B64"/>
  </sheetPr>
  <dimension ref="A2:I21"/>
  <sheetViews>
    <sheetView workbookViewId="0">
      <selection activeCell="F27" sqref="F27"/>
    </sheetView>
  </sheetViews>
  <sheetFormatPr baseColWidth="10" defaultRowHeight="14.5" x14ac:dyDescent="0.35"/>
  <cols>
    <col min="1" max="1" width="21.54296875" customWidth="1"/>
    <col min="2" max="2" width="48.54296875" bestFit="1" customWidth="1"/>
    <col min="3" max="3" width="12.36328125" bestFit="1" customWidth="1"/>
    <col min="4" max="4" width="52.1796875" bestFit="1" customWidth="1"/>
  </cols>
  <sheetData>
    <row r="2" spans="1:9" x14ac:dyDescent="0.35">
      <c r="A2" s="30" t="s">
        <v>25</v>
      </c>
      <c r="B2" s="30"/>
      <c r="C2" s="30"/>
      <c r="D2" s="30"/>
      <c r="E2" s="30"/>
    </row>
    <row r="4" spans="1:9" x14ac:dyDescent="0.35">
      <c r="A4" s="6" t="s">
        <v>1</v>
      </c>
      <c r="B4" s="7" t="s">
        <v>6</v>
      </c>
      <c r="C4" s="7"/>
      <c r="D4" s="6" t="s">
        <v>3</v>
      </c>
      <c r="E4" s="6" t="s">
        <v>4</v>
      </c>
      <c r="G4" s="42"/>
      <c r="H4" s="43"/>
      <c r="I4" s="44"/>
    </row>
    <row r="5" spans="1:9" x14ac:dyDescent="0.35">
      <c r="A5" s="11" t="s">
        <v>2</v>
      </c>
      <c r="B5" s="12" t="s">
        <v>7</v>
      </c>
      <c r="C5" s="12"/>
      <c r="D5" s="13" t="s">
        <v>5</v>
      </c>
      <c r="E5" s="11">
        <f>ABS(-50)</f>
        <v>50</v>
      </c>
      <c r="G5" s="45" t="s">
        <v>53</v>
      </c>
      <c r="H5" s="46" t="s">
        <v>57</v>
      </c>
      <c r="I5" s="47"/>
    </row>
    <row r="6" spans="1:9" x14ac:dyDescent="0.35">
      <c r="A6" s="14" t="s">
        <v>8</v>
      </c>
      <c r="B6" s="15" t="s">
        <v>11</v>
      </c>
      <c r="C6" s="15"/>
      <c r="D6" s="16" t="s">
        <v>9</v>
      </c>
      <c r="E6" s="14">
        <f>QUOTIENT(60,7)</f>
        <v>8</v>
      </c>
      <c r="G6" s="45" t="s">
        <v>54</v>
      </c>
      <c r="H6" s="46" t="s">
        <v>54</v>
      </c>
      <c r="I6" s="47"/>
    </row>
    <row r="7" spans="1:9" x14ac:dyDescent="0.35">
      <c r="A7" s="11" t="s">
        <v>10</v>
      </c>
      <c r="B7" s="12" t="s">
        <v>12</v>
      </c>
      <c r="C7" s="12"/>
      <c r="D7" s="13" t="s">
        <v>13</v>
      </c>
      <c r="E7" s="11">
        <f>MOD(60,7)</f>
        <v>4</v>
      </c>
      <c r="G7" s="45" t="s">
        <v>54</v>
      </c>
      <c r="H7" s="46" t="s">
        <v>54</v>
      </c>
      <c r="I7" s="47"/>
    </row>
    <row r="8" spans="1:9" x14ac:dyDescent="0.35">
      <c r="A8" s="36" t="s">
        <v>14</v>
      </c>
      <c r="B8" s="35" t="s">
        <v>33</v>
      </c>
      <c r="C8" s="14" t="s">
        <v>15</v>
      </c>
      <c r="D8" s="16" t="s">
        <v>19</v>
      </c>
      <c r="E8" s="18" t="str">
        <f>ROMAN(499,1)</f>
        <v>LDVLIV</v>
      </c>
      <c r="G8" s="45" t="s">
        <v>54</v>
      </c>
      <c r="H8" s="46" t="s">
        <v>54</v>
      </c>
      <c r="I8" s="47"/>
    </row>
    <row r="9" spans="1:9" x14ac:dyDescent="0.35">
      <c r="A9" s="36"/>
      <c r="B9" s="17"/>
      <c r="C9" s="14" t="s">
        <v>16</v>
      </c>
      <c r="D9" s="16" t="s">
        <v>20</v>
      </c>
      <c r="E9" s="18" t="str">
        <f>ROMAN(499,2)</f>
        <v>XDIX</v>
      </c>
      <c r="G9" s="45" t="s">
        <v>54</v>
      </c>
      <c r="H9" s="46" t="s">
        <v>54</v>
      </c>
      <c r="I9" s="47"/>
    </row>
    <row r="10" spans="1:9" x14ac:dyDescent="0.35">
      <c r="A10" s="36"/>
      <c r="B10" s="17"/>
      <c r="C10" s="14" t="s">
        <v>17</v>
      </c>
      <c r="D10" s="16" t="s">
        <v>21</v>
      </c>
      <c r="E10" s="18" t="str">
        <f>ROMAN(499,3)</f>
        <v>VDIV</v>
      </c>
      <c r="G10" s="45" t="s">
        <v>54</v>
      </c>
      <c r="H10" s="46" t="s">
        <v>54</v>
      </c>
      <c r="I10" s="47"/>
    </row>
    <row r="11" spans="1:9" x14ac:dyDescent="0.35">
      <c r="A11" s="36"/>
      <c r="B11" s="17"/>
      <c r="C11" s="14" t="s">
        <v>18</v>
      </c>
      <c r="D11" s="16" t="s">
        <v>22</v>
      </c>
      <c r="E11" s="18" t="str">
        <f>ROMAN(499,4)</f>
        <v>ID</v>
      </c>
      <c r="G11" s="45" t="s">
        <v>54</v>
      </c>
      <c r="H11" s="46" t="s">
        <v>54</v>
      </c>
      <c r="I11" s="47"/>
    </row>
    <row r="12" spans="1:9" ht="29" customHeight="1" x14ac:dyDescent="0.35">
      <c r="A12" s="37" t="s">
        <v>30</v>
      </c>
      <c r="B12" s="40" t="s">
        <v>32</v>
      </c>
      <c r="C12" s="40"/>
      <c r="D12" s="38" t="s">
        <v>31</v>
      </c>
      <c r="E12" s="37">
        <f>PI()</f>
        <v>3.1415926535897931</v>
      </c>
      <c r="G12" s="45" t="s">
        <v>54</v>
      </c>
      <c r="H12" s="46" t="s">
        <v>54</v>
      </c>
      <c r="I12" s="47"/>
    </row>
    <row r="13" spans="1:9" x14ac:dyDescent="0.35">
      <c r="A13" s="8" t="s">
        <v>34</v>
      </c>
      <c r="B13" s="9" t="s">
        <v>41</v>
      </c>
      <c r="C13" s="9"/>
      <c r="D13" s="16" t="s">
        <v>39</v>
      </c>
      <c r="E13" s="8">
        <f>ROUND(E12,4)</f>
        <v>3.1415999999999999</v>
      </c>
      <c r="G13" s="45" t="s">
        <v>53</v>
      </c>
      <c r="H13" s="46" t="s">
        <v>57</v>
      </c>
      <c r="I13" s="47"/>
    </row>
    <row r="14" spans="1:9" x14ac:dyDescent="0.35">
      <c r="A14" s="3" t="s">
        <v>35</v>
      </c>
      <c r="B14" s="4" t="s">
        <v>42</v>
      </c>
      <c r="C14" s="4"/>
      <c r="D14" s="13" t="s">
        <v>40</v>
      </c>
      <c r="E14" s="3">
        <f>TRUNC(E12,4)</f>
        <v>3.1415000000000002</v>
      </c>
      <c r="G14" s="45" t="s">
        <v>54</v>
      </c>
      <c r="H14" s="46" t="s">
        <v>54</v>
      </c>
      <c r="I14" s="47"/>
    </row>
    <row r="15" spans="1:9" x14ac:dyDescent="0.35">
      <c r="A15" s="8" t="s">
        <v>36</v>
      </c>
      <c r="B15" s="9" t="s">
        <v>37</v>
      </c>
      <c r="C15" s="9"/>
      <c r="D15" s="16" t="s">
        <v>38</v>
      </c>
      <c r="E15" s="8">
        <f>POWER(2,2)</f>
        <v>4</v>
      </c>
      <c r="G15" s="45" t="s">
        <v>54</v>
      </c>
      <c r="H15" s="46" t="s">
        <v>54</v>
      </c>
      <c r="I15" s="47"/>
    </row>
    <row r="16" spans="1:9" ht="29" customHeight="1" x14ac:dyDescent="0.35">
      <c r="A16" s="39" t="s">
        <v>43</v>
      </c>
      <c r="B16" s="40" t="s">
        <v>45</v>
      </c>
      <c r="C16" s="40"/>
      <c r="D16" s="38" t="s">
        <v>44</v>
      </c>
      <c r="E16" s="38">
        <f>SQRT(4)</f>
        <v>2</v>
      </c>
      <c r="G16" s="45" t="s">
        <v>53</v>
      </c>
      <c r="H16" s="46" t="s">
        <v>58</v>
      </c>
      <c r="I16" s="47">
        <v>2</v>
      </c>
    </row>
    <row r="17" spans="1:9" x14ac:dyDescent="0.35">
      <c r="A17" s="8" t="s">
        <v>46</v>
      </c>
      <c r="B17" s="9" t="s">
        <v>47</v>
      </c>
      <c r="C17" s="9"/>
      <c r="D17" s="10" t="s">
        <v>48</v>
      </c>
      <c r="E17" s="8">
        <f>SUM(E12:E16)</f>
        <v>15.424692653589794</v>
      </c>
      <c r="G17" s="45" t="s">
        <v>54</v>
      </c>
      <c r="H17" s="46" t="s">
        <v>54</v>
      </c>
      <c r="I17" s="47">
        <v>3</v>
      </c>
    </row>
    <row r="18" spans="1:9" x14ac:dyDescent="0.35">
      <c r="A18" s="3" t="s">
        <v>49</v>
      </c>
      <c r="B18" s="4" t="s">
        <v>50</v>
      </c>
      <c r="C18" s="4"/>
      <c r="D18" s="5" t="s">
        <v>51</v>
      </c>
      <c r="E18" s="3">
        <f>PRODUCT(E12:E13,E15:E16)</f>
        <v>78.957019844141556</v>
      </c>
      <c r="G18" s="45" t="s">
        <v>54</v>
      </c>
      <c r="H18" s="46" t="s">
        <v>54</v>
      </c>
      <c r="I18" s="47">
        <v>4</v>
      </c>
    </row>
    <row r="19" spans="1:9" x14ac:dyDescent="0.35">
      <c r="A19" s="8" t="s">
        <v>55</v>
      </c>
      <c r="B19" s="9" t="s">
        <v>52</v>
      </c>
      <c r="C19" s="9"/>
      <c r="D19" s="10" t="s">
        <v>56</v>
      </c>
      <c r="E19" s="8">
        <f>SUMIF(G5:G18,"SI",E5:E18)</f>
        <v>55.141599999999997</v>
      </c>
      <c r="G19" s="45"/>
      <c r="H19" s="46"/>
      <c r="I19" s="47"/>
    </row>
    <row r="20" spans="1:9" x14ac:dyDescent="0.35">
      <c r="A20" s="3" t="s">
        <v>59</v>
      </c>
      <c r="B20" s="4" t="s">
        <v>60</v>
      </c>
      <c r="C20" s="4"/>
      <c r="D20" s="5" t="s">
        <v>62</v>
      </c>
      <c r="E20" s="3">
        <f>SUMIFS(E5:E18,G5:G18,"SI",H5:H18,"MUCHO")</f>
        <v>53.141599999999997</v>
      </c>
      <c r="G20" s="48"/>
      <c r="H20" s="49"/>
      <c r="I20" s="50"/>
    </row>
    <row r="21" spans="1:9" x14ac:dyDescent="0.35">
      <c r="A21" s="8" t="s">
        <v>64</v>
      </c>
      <c r="B21" s="41" t="s">
        <v>61</v>
      </c>
      <c r="C21" s="41"/>
      <c r="D21" s="10" t="s">
        <v>63</v>
      </c>
      <c r="E21" s="8">
        <f>SUMPRODUCT(E16:E18,I16:I18)</f>
        <v>366.1021573373356</v>
      </c>
    </row>
  </sheetData>
  <autoFilter ref="A4:E4" xr:uid="{73C728A4-66EB-47B7-BF42-D0DC97FC71F1}">
    <filterColumn colId="1" showButton="0"/>
  </autoFilter>
  <mergeCells count="17">
    <mergeCell ref="B17:C17"/>
    <mergeCell ref="B18:C18"/>
    <mergeCell ref="B19:C19"/>
    <mergeCell ref="B20:C20"/>
    <mergeCell ref="B21:C21"/>
    <mergeCell ref="A2:E2"/>
    <mergeCell ref="B12:C12"/>
    <mergeCell ref="B13:C13"/>
    <mergeCell ref="B14:C14"/>
    <mergeCell ref="B15:C15"/>
    <mergeCell ref="B16:C16"/>
    <mergeCell ref="B5:C5"/>
    <mergeCell ref="B6:C6"/>
    <mergeCell ref="B7:C7"/>
    <mergeCell ref="B4:C4"/>
    <mergeCell ref="B8:B11"/>
    <mergeCell ref="A8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9F4A-1D5C-4E03-9DB2-67FB17C38182}">
  <sheetPr>
    <tabColor rgb="FF395B64"/>
  </sheetPr>
  <dimension ref="A2:I16"/>
  <sheetViews>
    <sheetView tabSelected="1" workbookViewId="0">
      <selection activeCell="F24" sqref="F24"/>
    </sheetView>
  </sheetViews>
  <sheetFormatPr baseColWidth="10" defaultRowHeight="14.5" x14ac:dyDescent="0.35"/>
  <cols>
    <col min="1" max="1" width="23.7265625" customWidth="1"/>
    <col min="2" max="2" width="45.26953125" bestFit="1" customWidth="1"/>
    <col min="3" max="3" width="50.1796875" bestFit="1" customWidth="1"/>
  </cols>
  <sheetData>
    <row r="2" spans="1:9" x14ac:dyDescent="0.35">
      <c r="A2" s="30" t="s">
        <v>103</v>
      </c>
      <c r="B2" s="30"/>
      <c r="C2" s="30"/>
      <c r="D2" s="30"/>
    </row>
    <row r="4" spans="1:9" x14ac:dyDescent="0.35">
      <c r="A4" s="52" t="s">
        <v>1</v>
      </c>
      <c r="B4" s="53" t="s">
        <v>6</v>
      </c>
      <c r="C4" s="52" t="s">
        <v>3</v>
      </c>
      <c r="D4" s="54" t="s">
        <v>4</v>
      </c>
    </row>
    <row r="5" spans="1:9" x14ac:dyDescent="0.35">
      <c r="A5" s="55" t="s">
        <v>65</v>
      </c>
      <c r="B5" s="55" t="s">
        <v>66</v>
      </c>
      <c r="C5" s="56" t="s">
        <v>67</v>
      </c>
      <c r="D5" s="55">
        <f>COUNT(G5:I9)</f>
        <v>12</v>
      </c>
      <c r="G5" s="51">
        <v>1</v>
      </c>
      <c r="H5" s="51">
        <v>2</v>
      </c>
      <c r="I5" s="51">
        <v>3</v>
      </c>
    </row>
    <row r="6" spans="1:9" x14ac:dyDescent="0.35">
      <c r="A6" s="57" t="s">
        <v>70</v>
      </c>
      <c r="B6" s="57" t="s">
        <v>71</v>
      </c>
      <c r="C6" s="58" t="s">
        <v>72</v>
      </c>
      <c r="D6" s="57">
        <f>COUNTA(G5:I9)</f>
        <v>14</v>
      </c>
      <c r="G6" s="51">
        <v>2</v>
      </c>
      <c r="H6" s="51">
        <v>3</v>
      </c>
      <c r="I6" s="51" t="s">
        <v>69</v>
      </c>
    </row>
    <row r="7" spans="1:9" x14ac:dyDescent="0.35">
      <c r="A7" s="55" t="s">
        <v>73</v>
      </c>
      <c r="B7" s="55" t="s">
        <v>74</v>
      </c>
      <c r="C7" s="56" t="s">
        <v>75</v>
      </c>
      <c r="D7" s="55">
        <f>COUNTBLANK(G5:I9)</f>
        <v>1</v>
      </c>
      <c r="G7" s="51"/>
      <c r="H7" s="51">
        <v>4</v>
      </c>
      <c r="I7" s="51">
        <v>5</v>
      </c>
    </row>
    <row r="8" spans="1:9" x14ac:dyDescent="0.35">
      <c r="A8" s="57" t="s">
        <v>76</v>
      </c>
      <c r="B8" s="57" t="s">
        <v>79</v>
      </c>
      <c r="C8" s="58" t="s">
        <v>80</v>
      </c>
      <c r="D8" s="57">
        <f>MIN(G8:H9)</f>
        <v>2</v>
      </c>
      <c r="G8" s="51">
        <v>2</v>
      </c>
      <c r="H8" s="51">
        <v>5</v>
      </c>
      <c r="I8" s="51" t="s">
        <v>68</v>
      </c>
    </row>
    <row r="9" spans="1:9" x14ac:dyDescent="0.35">
      <c r="A9" s="55" t="s">
        <v>77</v>
      </c>
      <c r="B9" s="55" t="s">
        <v>78</v>
      </c>
      <c r="C9" s="56" t="s">
        <v>81</v>
      </c>
      <c r="D9" s="55">
        <f>MAX(G8:H9)</f>
        <v>6</v>
      </c>
      <c r="G9" s="51">
        <v>5</v>
      </c>
      <c r="H9" s="51">
        <v>6</v>
      </c>
      <c r="I9" s="51">
        <v>7</v>
      </c>
    </row>
    <row r="10" spans="1:9" x14ac:dyDescent="0.35">
      <c r="A10" s="57" t="s">
        <v>82</v>
      </c>
      <c r="B10" s="57" t="s">
        <v>83</v>
      </c>
      <c r="C10" s="58" t="s">
        <v>86</v>
      </c>
      <c r="D10" s="57">
        <f>MEDIAN(G8:H9)</f>
        <v>5</v>
      </c>
    </row>
    <row r="11" spans="1:9" x14ac:dyDescent="0.35">
      <c r="A11" s="55" t="s">
        <v>84</v>
      </c>
      <c r="B11" s="55" t="s">
        <v>85</v>
      </c>
      <c r="C11" s="56" t="s">
        <v>87</v>
      </c>
      <c r="D11" s="55">
        <f>MODE(G8:H9)</f>
        <v>5</v>
      </c>
      <c r="G11" s="46"/>
    </row>
    <row r="12" spans="1:9" x14ac:dyDescent="0.35">
      <c r="A12" s="57" t="s">
        <v>88</v>
      </c>
      <c r="B12" s="57" t="s">
        <v>89</v>
      </c>
      <c r="C12" s="58" t="s">
        <v>90</v>
      </c>
      <c r="D12" s="57">
        <f>AVERAGE(G5:H9)</f>
        <v>3.3333333333333335</v>
      </c>
    </row>
    <row r="13" spans="1:9" x14ac:dyDescent="0.35">
      <c r="A13" s="55" t="s">
        <v>91</v>
      </c>
      <c r="B13" s="55" t="s">
        <v>93</v>
      </c>
      <c r="C13" s="56" t="s">
        <v>95</v>
      </c>
      <c r="D13" s="55">
        <f>COUNTIF(G5:G9,2)</f>
        <v>2</v>
      </c>
    </row>
    <row r="14" spans="1:9" x14ac:dyDescent="0.35">
      <c r="A14" s="57" t="s">
        <v>92</v>
      </c>
      <c r="B14" s="57" t="s">
        <v>94</v>
      </c>
      <c r="C14" s="58" t="s">
        <v>96</v>
      </c>
      <c r="D14" s="57">
        <f>COUNTIFS(G5:G9,2,I5:I9,"CUATRO")</f>
        <v>1</v>
      </c>
    </row>
    <row r="15" spans="1:9" x14ac:dyDescent="0.35">
      <c r="A15" s="55" t="s">
        <v>97</v>
      </c>
      <c r="B15" s="55" t="s">
        <v>99</v>
      </c>
      <c r="C15" s="56" t="s">
        <v>100</v>
      </c>
      <c r="D15" s="55">
        <f>AVERAGEIF(G5:G9,2,H5:H9)</f>
        <v>4</v>
      </c>
    </row>
    <row r="16" spans="1:9" x14ac:dyDescent="0.35">
      <c r="A16" s="57" t="s">
        <v>98</v>
      </c>
      <c r="B16" s="57" t="s">
        <v>101</v>
      </c>
      <c r="C16" s="58" t="s">
        <v>102</v>
      </c>
      <c r="D16" s="57">
        <f>AVERAGEIFS(H5:H9,G5:G9,2,I5:I9,"CUATRO")</f>
        <v>3</v>
      </c>
    </row>
  </sheetData>
  <mergeCells count="1">
    <mergeCell ref="A2:D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FFFC-5584-441B-86A1-17B3D6DCE116}">
  <sheetPr>
    <tabColor rgb="FF395B64"/>
  </sheetPr>
  <dimension ref="A2:J29"/>
  <sheetViews>
    <sheetView workbookViewId="0">
      <selection activeCell="A15" sqref="A15"/>
    </sheetView>
  </sheetViews>
  <sheetFormatPr baseColWidth="10" defaultRowHeight="14.5" x14ac:dyDescent="0.35"/>
  <cols>
    <col min="1" max="1" width="15.36328125" bestFit="1" customWidth="1"/>
    <col min="2" max="2" width="36.26953125" bestFit="1" customWidth="1"/>
    <col min="3" max="3" width="36.26953125" customWidth="1"/>
    <col min="4" max="4" width="22.453125" bestFit="1" customWidth="1"/>
    <col min="5" max="5" width="15" bestFit="1" customWidth="1"/>
  </cols>
  <sheetData>
    <row r="2" spans="1:10" x14ac:dyDescent="0.35">
      <c r="A2" s="30" t="s">
        <v>103</v>
      </c>
      <c r="B2" s="30"/>
      <c r="C2" s="30"/>
      <c r="D2" s="30"/>
      <c r="E2" s="30"/>
    </row>
    <row r="4" spans="1:10" x14ac:dyDescent="0.35">
      <c r="A4" s="2" t="s">
        <v>104</v>
      </c>
      <c r="B4" s="66" t="s">
        <v>105</v>
      </c>
      <c r="C4" s="66" t="s">
        <v>23</v>
      </c>
      <c r="D4" s="2" t="s">
        <v>106</v>
      </c>
      <c r="E4" s="2" t="s">
        <v>107</v>
      </c>
      <c r="H4" s="59">
        <v>45695</v>
      </c>
    </row>
    <row r="5" spans="1:10" x14ac:dyDescent="0.35">
      <c r="A5" s="68" t="s">
        <v>108</v>
      </c>
      <c r="B5" s="11" t="s">
        <v>110</v>
      </c>
      <c r="C5" s="11"/>
      <c r="D5" s="11" t="s">
        <v>112</v>
      </c>
      <c r="E5" s="69">
        <f>H4+7</f>
        <v>45702</v>
      </c>
      <c r="H5" s="60">
        <v>45702</v>
      </c>
    </row>
    <row r="6" spans="1:10" x14ac:dyDescent="0.35">
      <c r="A6" s="70" t="s">
        <v>109</v>
      </c>
      <c r="B6" s="14" t="s">
        <v>111</v>
      </c>
      <c r="C6" s="14"/>
      <c r="D6" s="16" t="s">
        <v>113</v>
      </c>
      <c r="E6" s="14">
        <f>H5-H4</f>
        <v>7</v>
      </c>
    </row>
    <row r="7" spans="1:10" x14ac:dyDescent="0.35">
      <c r="A7" s="11" t="s">
        <v>114</v>
      </c>
      <c r="B7" s="11" t="s">
        <v>115</v>
      </c>
      <c r="C7" s="11"/>
      <c r="D7" s="11"/>
      <c r="E7" s="71"/>
      <c r="H7" s="62">
        <v>45695</v>
      </c>
      <c r="I7" s="64">
        <v>45695</v>
      </c>
      <c r="J7" s="65">
        <v>45695</v>
      </c>
    </row>
    <row r="8" spans="1:10" x14ac:dyDescent="0.35">
      <c r="A8" s="14" t="s">
        <v>116</v>
      </c>
      <c r="B8" s="14" t="s">
        <v>117</v>
      </c>
      <c r="C8" s="14"/>
      <c r="D8" s="14"/>
      <c r="E8" s="72"/>
      <c r="H8" s="63">
        <v>45702</v>
      </c>
    </row>
    <row r="9" spans="1:10" x14ac:dyDescent="0.35">
      <c r="A9" s="11" t="s">
        <v>118</v>
      </c>
      <c r="B9" s="11" t="s">
        <v>187</v>
      </c>
      <c r="C9" s="11"/>
      <c r="D9" s="11"/>
      <c r="E9" s="11"/>
      <c r="H9" s="63">
        <v>45709</v>
      </c>
    </row>
    <row r="10" spans="1:10" x14ac:dyDescent="0.35">
      <c r="A10" s="14" t="s">
        <v>119</v>
      </c>
      <c r="B10" s="14" t="s">
        <v>120</v>
      </c>
      <c r="C10" s="14"/>
      <c r="D10" s="16" t="s">
        <v>121</v>
      </c>
      <c r="E10" s="73">
        <f ca="1">TODAY()</f>
        <v>45699</v>
      </c>
      <c r="H10" s="63">
        <v>45716</v>
      </c>
    </row>
    <row r="11" spans="1:10" x14ac:dyDescent="0.35">
      <c r="A11" s="11" t="s">
        <v>122</v>
      </c>
      <c r="B11" s="11" t="s">
        <v>123</v>
      </c>
      <c r="C11" s="11"/>
      <c r="D11" s="11" t="s">
        <v>124</v>
      </c>
      <c r="E11" s="74">
        <f ca="1">NOW()</f>
        <v>45699.782396643517</v>
      </c>
      <c r="H11" s="61">
        <v>45723</v>
      </c>
    </row>
    <row r="12" spans="1:10" x14ac:dyDescent="0.35">
      <c r="A12" s="14" t="s">
        <v>125</v>
      </c>
      <c r="B12" s="14" t="s">
        <v>131</v>
      </c>
      <c r="C12" s="14"/>
      <c r="D12" s="16" t="s">
        <v>126</v>
      </c>
      <c r="E12" s="14">
        <f>DAY(H4)</f>
        <v>7</v>
      </c>
    </row>
    <row r="13" spans="1:10" x14ac:dyDescent="0.35">
      <c r="A13" s="11" t="s">
        <v>127</v>
      </c>
      <c r="B13" s="11" t="s">
        <v>129</v>
      </c>
      <c r="C13" s="11"/>
      <c r="D13" s="11" t="s">
        <v>132</v>
      </c>
      <c r="E13" s="11">
        <f>MONTH(H4)</f>
        <v>2</v>
      </c>
    </row>
    <row r="14" spans="1:10" x14ac:dyDescent="0.35">
      <c r="A14" s="14" t="s">
        <v>128</v>
      </c>
      <c r="B14" s="14" t="s">
        <v>130</v>
      </c>
      <c r="C14" s="14"/>
      <c r="D14" s="16" t="s">
        <v>133</v>
      </c>
      <c r="E14" s="14">
        <f>YEAR(H4)</f>
        <v>2025</v>
      </c>
      <c r="H14" s="67">
        <v>2</v>
      </c>
      <c r="I14">
        <v>7</v>
      </c>
    </row>
    <row r="15" spans="1:10" x14ac:dyDescent="0.35">
      <c r="A15" s="88" t="s">
        <v>134</v>
      </c>
      <c r="B15" s="75" t="s">
        <v>136</v>
      </c>
      <c r="C15" s="11" t="s">
        <v>137</v>
      </c>
      <c r="D15" s="11"/>
      <c r="E15" s="76">
        <v>45695</v>
      </c>
    </row>
    <row r="16" spans="1:10" x14ac:dyDescent="0.35">
      <c r="A16" s="75"/>
      <c r="B16" s="75"/>
      <c r="C16" s="77" t="s">
        <v>138</v>
      </c>
      <c r="D16" s="11"/>
      <c r="E16" s="78">
        <v>45695</v>
      </c>
    </row>
    <row r="17" spans="1:5" x14ac:dyDescent="0.35">
      <c r="A17" s="75"/>
      <c r="B17" s="75"/>
      <c r="C17" s="79" t="s">
        <v>139</v>
      </c>
      <c r="D17" s="11"/>
      <c r="E17" s="80">
        <v>45695</v>
      </c>
    </row>
    <row r="18" spans="1:5" x14ac:dyDescent="0.35">
      <c r="A18" s="75"/>
      <c r="B18" s="75"/>
      <c r="C18" s="11" t="s">
        <v>135</v>
      </c>
      <c r="D18" s="11"/>
      <c r="E18" s="81">
        <v>45695</v>
      </c>
    </row>
    <row r="19" spans="1:5" x14ac:dyDescent="0.35">
      <c r="A19" s="82" t="s">
        <v>140</v>
      </c>
      <c r="B19" s="82" t="s">
        <v>141</v>
      </c>
      <c r="C19" s="82"/>
      <c r="D19" s="16" t="s">
        <v>142</v>
      </c>
      <c r="E19" s="16">
        <f>NETWORKDAYS(H4,H5)</f>
        <v>6</v>
      </c>
    </row>
    <row r="20" spans="1:5" x14ac:dyDescent="0.35">
      <c r="A20" s="11" t="s">
        <v>143</v>
      </c>
      <c r="B20" s="11" t="s">
        <v>145</v>
      </c>
      <c r="C20" s="11"/>
      <c r="D20" s="13" t="s">
        <v>144</v>
      </c>
      <c r="E20" s="11">
        <f>NETWORKDAYS.INTL(H4,H5,15)</f>
        <v>7</v>
      </c>
    </row>
    <row r="21" spans="1:5" x14ac:dyDescent="0.35">
      <c r="A21" s="14" t="s">
        <v>146</v>
      </c>
      <c r="B21" s="83" t="s">
        <v>147</v>
      </c>
      <c r="C21" s="83"/>
      <c r="D21" s="16" t="s">
        <v>150</v>
      </c>
      <c r="E21" s="73">
        <f>WORKDAY(H4,15,H5)</f>
        <v>45719</v>
      </c>
    </row>
    <row r="22" spans="1:5" x14ac:dyDescent="0.35">
      <c r="A22" s="11" t="s">
        <v>148</v>
      </c>
      <c r="B22" s="11" t="s">
        <v>149</v>
      </c>
      <c r="C22" s="11"/>
      <c r="D22" s="13" t="s">
        <v>151</v>
      </c>
      <c r="E22" s="69">
        <f>WORKDAY.INTL(H4,15,11,2)</f>
        <v>45713</v>
      </c>
    </row>
    <row r="23" spans="1:5" x14ac:dyDescent="0.35">
      <c r="A23" s="82" t="s">
        <v>152</v>
      </c>
      <c r="B23" s="82" t="s">
        <v>153</v>
      </c>
      <c r="C23" s="14" t="s">
        <v>154</v>
      </c>
      <c r="D23" s="16" t="s">
        <v>156</v>
      </c>
      <c r="E23" s="14">
        <f>WEEKDAY(H4,1)</f>
        <v>6</v>
      </c>
    </row>
    <row r="24" spans="1:5" x14ac:dyDescent="0.35">
      <c r="A24" s="82"/>
      <c r="B24" s="82"/>
      <c r="C24" s="14" t="s">
        <v>155</v>
      </c>
      <c r="D24" s="16" t="s">
        <v>157</v>
      </c>
      <c r="E24" s="14">
        <f>WEEKDAY(H4,2)</f>
        <v>5</v>
      </c>
    </row>
    <row r="25" spans="1:5" x14ac:dyDescent="0.35">
      <c r="A25" s="11" t="s">
        <v>158</v>
      </c>
      <c r="B25" s="79" t="s">
        <v>159</v>
      </c>
      <c r="C25" s="79"/>
      <c r="D25" s="13" t="s">
        <v>160</v>
      </c>
      <c r="E25" s="11">
        <f>WEEKNUM(H4)</f>
        <v>6</v>
      </c>
    </row>
    <row r="26" spans="1:5" x14ac:dyDescent="0.35">
      <c r="A26" s="14" t="s">
        <v>161</v>
      </c>
      <c r="B26" s="14" t="s">
        <v>162</v>
      </c>
      <c r="C26" s="14"/>
      <c r="D26" s="16" t="s">
        <v>163</v>
      </c>
      <c r="E26" s="73">
        <f>DATE(2025,H14,I14)</f>
        <v>45695</v>
      </c>
    </row>
    <row r="27" spans="1:5" x14ac:dyDescent="0.35">
      <c r="A27" s="11" t="s">
        <v>164</v>
      </c>
      <c r="B27" s="79" t="s">
        <v>165</v>
      </c>
      <c r="C27" s="79"/>
      <c r="D27" s="13" t="s">
        <v>166</v>
      </c>
      <c r="E27" s="69">
        <f>EDATE(H4,2)</f>
        <v>45754</v>
      </c>
    </row>
    <row r="28" spans="1:5" x14ac:dyDescent="0.35">
      <c r="A28" s="14" t="s">
        <v>167</v>
      </c>
      <c r="B28" s="14" t="s">
        <v>168</v>
      </c>
      <c r="C28" s="14"/>
      <c r="D28" s="16" t="s">
        <v>169</v>
      </c>
      <c r="E28" s="73">
        <f>EOMONTH(H4,2)</f>
        <v>45777</v>
      </c>
    </row>
    <row r="29" spans="1:5" x14ac:dyDescent="0.35">
      <c r="A29" s="11" t="s">
        <v>170</v>
      </c>
      <c r="B29" s="79" t="s">
        <v>171</v>
      </c>
      <c r="C29" s="79"/>
      <c r="D29" s="13" t="s">
        <v>172</v>
      </c>
      <c r="E29" s="84">
        <f>YEARFRAC(H4,H5)</f>
        <v>1.9444444444444445E-2</v>
      </c>
    </row>
  </sheetData>
  <mergeCells count="1">
    <mergeCell ref="A2:E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14CF-F581-4CD9-A624-B0EC6C4FE22F}">
  <sheetPr>
    <tabColor rgb="FF395B64"/>
  </sheetPr>
  <dimension ref="A2:K25"/>
  <sheetViews>
    <sheetView workbookViewId="0">
      <selection activeCell="H20" sqref="H20"/>
    </sheetView>
  </sheetViews>
  <sheetFormatPr baseColWidth="10" defaultRowHeight="14.5" x14ac:dyDescent="0.35"/>
  <cols>
    <col min="1" max="1" width="16.7265625" bestFit="1" customWidth="1"/>
    <col min="2" max="2" width="47.26953125" bestFit="1" customWidth="1"/>
    <col min="3" max="3" width="21.6328125" bestFit="1" customWidth="1"/>
    <col min="4" max="4" width="11.08984375" bestFit="1" customWidth="1"/>
    <col min="5" max="5" width="12.7265625" customWidth="1"/>
  </cols>
  <sheetData>
    <row r="2" spans="1:11" x14ac:dyDescent="0.35">
      <c r="A2" s="30" t="s">
        <v>103</v>
      </c>
      <c r="B2" s="30"/>
      <c r="C2" s="30"/>
      <c r="D2" s="30"/>
      <c r="E2" s="30"/>
    </row>
    <row r="4" spans="1:11" x14ac:dyDescent="0.35">
      <c r="A4" s="6" t="s">
        <v>1</v>
      </c>
      <c r="B4" s="6" t="s">
        <v>6</v>
      </c>
      <c r="C4" s="6" t="s">
        <v>3</v>
      </c>
      <c r="D4" s="6" t="s">
        <v>4</v>
      </c>
      <c r="H4" s="42"/>
      <c r="I4" s="43"/>
      <c r="J4" s="43"/>
      <c r="K4" s="44"/>
    </row>
    <row r="5" spans="1:11" x14ac:dyDescent="0.35">
      <c r="A5" s="85" t="s">
        <v>173</v>
      </c>
      <c r="B5" s="85" t="s">
        <v>182</v>
      </c>
      <c r="C5" s="86" t="s">
        <v>184</v>
      </c>
      <c r="D5" s="85" t="str">
        <f>_xlfn.CONCAT(I5," ",J5)</f>
        <v>RED PILLOW</v>
      </c>
      <c r="H5" s="45"/>
      <c r="I5" s="46" t="s">
        <v>174</v>
      </c>
      <c r="J5" s="46" t="s">
        <v>178</v>
      </c>
      <c r="K5" s="47"/>
    </row>
    <row r="6" spans="1:11" x14ac:dyDescent="0.35">
      <c r="A6" s="14" t="s">
        <v>183</v>
      </c>
      <c r="B6" s="14" t="s">
        <v>182</v>
      </c>
      <c r="C6" s="16" t="s">
        <v>185</v>
      </c>
      <c r="D6" s="14" t="str">
        <f>I5&amp;" "&amp;J5</f>
        <v>RED PILLOW</v>
      </c>
      <c r="H6" s="45"/>
      <c r="I6" s="46" t="s">
        <v>175</v>
      </c>
      <c r="J6" s="46" t="s">
        <v>206</v>
      </c>
      <c r="K6" s="47"/>
    </row>
    <row r="7" spans="1:11" x14ac:dyDescent="0.35">
      <c r="A7" s="85" t="s">
        <v>186</v>
      </c>
      <c r="B7" s="85" t="s">
        <v>188</v>
      </c>
      <c r="C7" s="85"/>
      <c r="D7" s="85"/>
      <c r="H7" s="45"/>
      <c r="I7" s="46" t="s">
        <v>176</v>
      </c>
      <c r="J7" s="46" t="s">
        <v>179</v>
      </c>
      <c r="K7" s="47"/>
    </row>
    <row r="8" spans="1:11" x14ac:dyDescent="0.35">
      <c r="A8" s="14" t="s">
        <v>191</v>
      </c>
      <c r="B8" s="14" t="s">
        <v>189</v>
      </c>
      <c r="C8" s="16" t="s">
        <v>222</v>
      </c>
      <c r="D8" s="14" t="str">
        <f>TRIM(I9)</f>
        <v>ORA NGE</v>
      </c>
      <c r="H8" s="45"/>
      <c r="I8" s="46" t="s">
        <v>177</v>
      </c>
      <c r="J8" s="46" t="s">
        <v>180</v>
      </c>
      <c r="K8" s="47"/>
    </row>
    <row r="9" spans="1:11" x14ac:dyDescent="0.35">
      <c r="A9" s="85" t="s">
        <v>192</v>
      </c>
      <c r="B9" s="85" t="s">
        <v>193</v>
      </c>
      <c r="C9" s="86" t="s">
        <v>223</v>
      </c>
      <c r="D9" s="85" t="str">
        <f>CLEAN(I9)</f>
        <v xml:space="preserve"> ORA  NGE</v>
      </c>
      <c r="H9" s="45"/>
      <c r="I9" s="46" t="s">
        <v>190</v>
      </c>
      <c r="J9" s="46" t="s">
        <v>181</v>
      </c>
      <c r="K9" s="47"/>
    </row>
    <row r="10" spans="1:11" x14ac:dyDescent="0.35">
      <c r="A10" s="14" t="s">
        <v>197</v>
      </c>
      <c r="B10" s="14" t="s">
        <v>194</v>
      </c>
      <c r="C10" s="16" t="s">
        <v>221</v>
      </c>
      <c r="D10" s="14" t="str">
        <f>LEFT(I6,3)</f>
        <v>YEL</v>
      </c>
      <c r="H10" s="45"/>
      <c r="I10" s="46" t="s">
        <v>213</v>
      </c>
      <c r="J10" s="46" t="s">
        <v>69</v>
      </c>
      <c r="K10" s="47"/>
    </row>
    <row r="11" spans="1:11" x14ac:dyDescent="0.35">
      <c r="A11" s="85" t="s">
        <v>198</v>
      </c>
      <c r="B11" s="85" t="s">
        <v>195</v>
      </c>
      <c r="C11" s="86" t="s">
        <v>219</v>
      </c>
      <c r="D11" s="85" t="str">
        <f>MID(I6,3,2)</f>
        <v>LL</v>
      </c>
      <c r="H11" s="45"/>
      <c r="I11" s="46"/>
      <c r="J11" s="46"/>
      <c r="K11" s="47"/>
    </row>
    <row r="12" spans="1:11" x14ac:dyDescent="0.35">
      <c r="A12" s="14" t="s">
        <v>199</v>
      </c>
      <c r="B12" s="14" t="s">
        <v>196</v>
      </c>
      <c r="C12" s="16" t="s">
        <v>220</v>
      </c>
      <c r="D12" s="14" t="str">
        <f>RIGHT(I8,3)</f>
        <v>LUE</v>
      </c>
      <c r="H12" s="48"/>
      <c r="I12" s="49"/>
      <c r="J12" s="49"/>
      <c r="K12" s="50"/>
    </row>
    <row r="13" spans="1:11" x14ac:dyDescent="0.35">
      <c r="A13" s="85" t="s">
        <v>200</v>
      </c>
      <c r="B13" s="85" t="s">
        <v>201</v>
      </c>
      <c r="C13" s="86" t="s">
        <v>216</v>
      </c>
      <c r="D13" s="85" t="str">
        <f>UPPER(J6)</f>
        <v>MONITOR</v>
      </c>
    </row>
    <row r="14" spans="1:11" x14ac:dyDescent="0.35">
      <c r="A14" s="14" t="s">
        <v>202</v>
      </c>
      <c r="B14" s="14" t="s">
        <v>204</v>
      </c>
      <c r="C14" s="16" t="s">
        <v>207</v>
      </c>
      <c r="D14" s="14" t="str">
        <f>LOWER(J8)</f>
        <v>laptop</v>
      </c>
    </row>
    <row r="15" spans="1:11" x14ac:dyDescent="0.35">
      <c r="A15" s="85" t="s">
        <v>203</v>
      </c>
      <c r="B15" s="85" t="s">
        <v>205</v>
      </c>
      <c r="C15" s="86" t="s">
        <v>208</v>
      </c>
      <c r="D15" s="85" t="str">
        <f>PROPER(J5)</f>
        <v>Pillow</v>
      </c>
    </row>
    <row r="16" spans="1:11" x14ac:dyDescent="0.35">
      <c r="A16" s="14" t="s">
        <v>209</v>
      </c>
      <c r="B16" s="14" t="s">
        <v>210</v>
      </c>
      <c r="C16" s="16" t="s">
        <v>211</v>
      </c>
      <c r="D16" s="14">
        <f>LEN(J6)</f>
        <v>7</v>
      </c>
    </row>
    <row r="17" spans="1:8" x14ac:dyDescent="0.35">
      <c r="A17" s="87" t="s">
        <v>212</v>
      </c>
      <c r="B17" s="85" t="s">
        <v>214</v>
      </c>
      <c r="C17" s="86" t="s">
        <v>217</v>
      </c>
      <c r="D17" s="85" t="b">
        <f>I6=I10</f>
        <v>1</v>
      </c>
    </row>
    <row r="18" spans="1:8" x14ac:dyDescent="0.35">
      <c r="A18" s="14" t="s">
        <v>215</v>
      </c>
      <c r="B18" s="14" t="s">
        <v>232</v>
      </c>
      <c r="C18" s="16" t="s">
        <v>218</v>
      </c>
      <c r="D18" s="14" t="b">
        <f>EXACT(I6,I10)</f>
        <v>0</v>
      </c>
    </row>
    <row r="19" spans="1:8" x14ac:dyDescent="0.35">
      <c r="A19" s="85" t="s">
        <v>224</v>
      </c>
      <c r="B19" s="85" t="s">
        <v>225</v>
      </c>
      <c r="C19" s="86" t="s">
        <v>228</v>
      </c>
      <c r="D19" s="85">
        <f>VALUE(D16)</f>
        <v>7</v>
      </c>
    </row>
    <row r="20" spans="1:8" x14ac:dyDescent="0.35">
      <c r="A20" s="14" t="s">
        <v>227</v>
      </c>
      <c r="B20" s="14" t="s">
        <v>226</v>
      </c>
      <c r="C20" s="16" t="s">
        <v>229</v>
      </c>
      <c r="D20" s="16" t="str">
        <f>TEXT(D19,"##.#0")</f>
        <v>7</v>
      </c>
      <c r="H20" t="e" cm="1">
        <f t="array" ref="H20">VALUE(CUATRO)</f>
        <v>#NAME?</v>
      </c>
    </row>
    <row r="21" spans="1:8" x14ac:dyDescent="0.35">
      <c r="A21" s="85" t="s">
        <v>230</v>
      </c>
      <c r="B21" s="85" t="s">
        <v>233</v>
      </c>
      <c r="C21" s="86" t="s">
        <v>235</v>
      </c>
      <c r="D21" s="85">
        <f>SEARCH("e",I7)</f>
        <v>3</v>
      </c>
    </row>
    <row r="22" spans="1:8" x14ac:dyDescent="0.35">
      <c r="A22" s="14" t="s">
        <v>231</v>
      </c>
      <c r="B22" s="14" t="s">
        <v>234</v>
      </c>
      <c r="C22" s="16" t="s">
        <v>236</v>
      </c>
      <c r="D22" s="14">
        <f>FIND("E",I7)</f>
        <v>3</v>
      </c>
    </row>
    <row r="23" spans="1:8" x14ac:dyDescent="0.35">
      <c r="A23" s="85" t="s">
        <v>237</v>
      </c>
      <c r="B23" s="85" t="s">
        <v>239</v>
      </c>
      <c r="C23" s="86" t="s">
        <v>241</v>
      </c>
      <c r="D23" s="85" t="str">
        <f>REPLACE(I6,3,2,"u")</f>
        <v>YEuOW</v>
      </c>
    </row>
    <row r="24" spans="1:8" x14ac:dyDescent="0.35">
      <c r="A24" s="14" t="s">
        <v>238</v>
      </c>
      <c r="B24" s="14" t="s">
        <v>240</v>
      </c>
      <c r="C24" s="16" t="s">
        <v>242</v>
      </c>
      <c r="D24" s="14" t="str">
        <f>SUBSTITUTE(I6,"LL","u")</f>
        <v>YEuOW</v>
      </c>
    </row>
    <row r="25" spans="1:8" x14ac:dyDescent="0.35">
      <c r="A25" s="85"/>
      <c r="B25" s="85"/>
      <c r="C25" s="85"/>
      <c r="D25" s="85"/>
    </row>
  </sheetData>
  <mergeCells count="1">
    <mergeCell ref="A2:E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Index</vt:lpstr>
      <vt:lpstr>Mathematical Functions</vt:lpstr>
      <vt:lpstr>Statistical functions</vt:lpstr>
      <vt:lpstr>Date functions</vt:lpstr>
      <vt:lpstr>Text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Denus Valenzuela</dc:creator>
  <cp:lastModifiedBy>Cristian Denus Valenzuela</cp:lastModifiedBy>
  <dcterms:created xsi:type="dcterms:W3CDTF">2025-02-11T08:39:04Z</dcterms:created>
  <dcterms:modified xsi:type="dcterms:W3CDTF">2025-02-11T17:51:11Z</dcterms:modified>
</cp:coreProperties>
</file>