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02744b3a48feb5/Documents/Analysis Projects/Crowd Funding Project/"/>
    </mc:Choice>
  </mc:AlternateContent>
  <xr:revisionPtr revIDLastSave="617" documentId="8_{BACA18A5-1AC2-4AC4-8637-5BC66714B310}" xr6:coauthVersionLast="47" xr6:coauthVersionMax="47" xr10:uidLastSave="{CCA557F9-B138-4615-88C7-FC56D7882CB4}"/>
  <bookViews>
    <workbookView xWindow="28680" yWindow="-120" windowWidth="29040" windowHeight="15720" activeTab="3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istics" sheetId="10" r:id="rId4"/>
    <sheet name="Edinburgh Research" sheetId="7" r:id="rId5"/>
    <sheet name="Category Statistics" sheetId="3" r:id="rId6"/>
    <sheet name="Subcategory Statistics" sheetId="5" r:id="rId7"/>
    <sheet name="Outcomes Based on Launch Date" sheetId="6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0"/>
  <c r="B13" i="10"/>
  <c r="B14" i="10" s="1"/>
  <c r="C12" i="10"/>
  <c r="C14" i="10" s="1"/>
  <c r="B12" i="10"/>
  <c r="C11" i="10"/>
  <c r="B11" i="10"/>
  <c r="B9" i="10"/>
  <c r="C6" i="10"/>
  <c r="C5" i="10"/>
  <c r="C4" i="10"/>
  <c r="B4" i="10"/>
  <c r="B6" i="10"/>
  <c r="B5" i="10"/>
  <c r="C10" i="10"/>
  <c r="B10" i="10"/>
  <c r="C9" i="10"/>
  <c r="B2" i="10"/>
  <c r="C3" i="10"/>
  <c r="B3" i="10"/>
  <c r="C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B7" i="10"/>
</calcChain>
</file>

<file path=xl/sharedStrings.xml><?xml version="1.0" encoding="utf-8"?>
<sst xmlns="http://schemas.openxmlformats.org/spreadsheetml/2006/main" count="33023" uniqueCount="8417">
  <si>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</si>
  <si>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</si>
  <si>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</si>
  <si>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</si>
  <si>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</si>
  <si>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</si>
  <si>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</si>
  <si>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</si>
  <si>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</si>
  <si>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</si>
  <si>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</si>
  <si>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</si>
  <si>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</si>
  <si>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</si>
  <si>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</si>
  <si>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</si>
  <si>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</si>
  <si>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</si>
  <si>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</si>
  <si>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</si>
  <si>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</si>
  <si>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</si>
  <si>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</si>
  <si>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</si>
  <si>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</si>
  <si>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</si>
  <si>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</si>
  <si>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</si>
  <si>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</si>
  <si>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</si>
  <si>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</si>
  <si>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</si>
  <si>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</si>
  <si>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</si>
  <si>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</si>
  <si>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</si>
  <si>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</si>
  <si>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</si>
  <si>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</si>
  <si>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</si>
  <si>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</si>
  <si>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</si>
  <si>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</si>
  <si>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</si>
  <si>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</si>
  <si>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</si>
  <si>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</si>
  <si>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</si>
  <si>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</si>
  <si>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</si>
  <si>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</si>
  <si>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</si>
  <si>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</si>
  <si>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</si>
  <si>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</si>
  <si>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</si>
  <si>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</si>
  <si>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</si>
  <si>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</si>
  <si>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</si>
  <si>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</si>
  <si>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</si>
  <si>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</si>
  <si>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</si>
  <si>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</si>
  <si>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</si>
  <si>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</si>
  <si>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</si>
  <si>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</si>
  <si>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</si>
  <si>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</si>
  <si>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</si>
  <si>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</si>
  <si>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</si>
  <si>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</si>
  <si>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</si>
  <si>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</si>
  <si>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</si>
  <si>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</si>
  <si>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</si>
  <si>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</si>
  <si>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</si>
  <si>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</si>
  <si>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</si>
  <si>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</si>
  <si>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</si>
  <si>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</si>
  <si>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</si>
  <si>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</si>
  <si>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</si>
  <si>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</si>
  <si>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</si>
  <si>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</si>
  <si>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</si>
  <si>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</si>
  <si>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</si>
  <si>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</si>
  <si>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</si>
  <si>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</si>
  <si>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</si>
  <si>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</si>
  <si>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</si>
  <si>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</si>
  <si>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</si>
  <si>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</si>
  <si>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</si>
  <si>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</si>
  <si>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</si>
  <si>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</si>
  <si>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</si>
  <si>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</si>
  <si>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</si>
  <si>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</si>
  <si>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</si>
  <si>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</si>
  <si>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</si>
  <si>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</si>
  <si>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</si>
  <si>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</si>
  <si>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</si>
  <si>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</si>
  <si>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</si>
  <si>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</si>
  <si>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</si>
  <si>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</si>
  <si>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</si>
  <si>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</si>
  <si>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</si>
  <si>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</si>
  <si>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</si>
  <si>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</si>
  <si>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</si>
  <si>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</si>
  <si>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</si>
  <si>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</si>
  <si>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</si>
  <si>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</si>
  <si>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</si>
  <si>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</si>
  <si>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</si>
  <si>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</si>
  <si>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</si>
  <si>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</si>
  <si>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</si>
  <si>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</si>
  <si>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</si>
  <si>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</si>
  <si>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</si>
  <si>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</si>
  <si>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</si>
  <si>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</si>
  <si>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</si>
  <si>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</si>
  <si>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</si>
  <si>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</si>
  <si>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</si>
  <si>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</si>
  <si>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</si>
  <si>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</si>
  <si>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</si>
  <si>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</si>
  <si>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</si>
  <si>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</si>
  <si>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</si>
  <si>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</si>
  <si>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</si>
  <si>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</si>
  <si>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</si>
  <si>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</si>
  <si>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</si>
  <si>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</si>
  <si>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</si>
  <si>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</si>
  <si>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</si>
  <si>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</si>
  <si>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</si>
  <si>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</si>
  <si>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</si>
  <si>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</si>
  <si>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</si>
  <si>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</si>
  <si>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</si>
  <si>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</si>
  <si>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</si>
  <si>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</si>
  <si>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</si>
  <si>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</si>
  <si>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</si>
  <si>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</si>
  <si>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</si>
  <si>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</si>
  <si>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</si>
  <si>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</si>
  <si>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</si>
  <si>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</si>
  <si>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</si>
  <si>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</si>
  <si>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</si>
  <si>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</si>
  <si>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</si>
  <si>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</si>
  <si>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</si>
  <si>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</si>
  <si>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</si>
  <si>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</si>
  <si>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</si>
  <si>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</si>
  <si>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</si>
  <si>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</si>
  <si>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</si>
  <si>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</si>
  <si>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</si>
  <si>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</si>
  <si>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</si>
  <si>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</si>
  <si>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</si>
  <si>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</si>
  <si>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</si>
  <si>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</si>
  <si>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</si>
  <si>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</si>
  <si>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</si>
  <si>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</si>
  <si>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</si>
  <si>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</si>
  <si>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</si>
  <si>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</si>
  <si>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</si>
  <si>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</si>
  <si>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</si>
  <si>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</si>
  <si>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</si>
  <si>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</si>
  <si>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</si>
  <si>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</si>
  <si>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</si>
  <si>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</si>
  <si>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</si>
  <si>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</si>
  <si>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</si>
  <si>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</si>
  <si>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</si>
  <si>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</si>
  <si>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</si>
  <si>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</si>
  <si>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</si>
  <si>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</si>
  <si>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</si>
  <si>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</si>
  <si>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</si>
  <si>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</si>
  <si>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</si>
  <si>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</si>
  <si>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</si>
  <si>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</si>
  <si>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</si>
  <si>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</si>
  <si>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</si>
  <si>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</si>
  <si>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</si>
  <si>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</si>
  <si>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</si>
  <si>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</si>
  <si>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</si>
  <si>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</si>
  <si>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</si>
  <si>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</si>
  <si>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</si>
  <si>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</si>
  <si>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</si>
  <si>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</si>
  <si>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</si>
  <si>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</si>
  <si>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</si>
  <si>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</si>
  <si>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</si>
  <si>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</si>
  <si>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</si>
  <si>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</si>
  <si>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</si>
  <si>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</si>
  <si>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</si>
  <si>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</si>
  <si>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</si>
  <si>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</si>
  <si>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</si>
  <si>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</si>
  <si>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</si>
  <si>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</si>
  <si>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</si>
  <si>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</si>
  <si>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</si>
  <si>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</si>
  <si>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</si>
  <si>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</si>
  <si>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</si>
  <si>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</si>
  <si>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</si>
  <si>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</si>
  <si>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</si>
  <si>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</si>
  <si>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</si>
  <si>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</si>
  <si>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</si>
  <si>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</si>
  <si>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</si>
  <si>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</si>
  <si>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</si>
  <si>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</si>
  <si>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</si>
  <si>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</si>
  <si>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</si>
  <si>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</si>
  <si>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</si>
  <si>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</si>
  <si>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</si>
  <si>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</si>
  <si>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</si>
  <si>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</si>
  <si>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</si>
  <si>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</si>
  <si>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</si>
  <si>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</si>
  <si>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</si>
  <si>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</si>
  <si>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</si>
  <si>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</si>
  <si>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</si>
  <si>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</si>
  <si>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</si>
  <si>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</si>
  <si>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</si>
  <si>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</si>
  <si>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</si>
  <si>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</si>
  <si>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</si>
  <si>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</si>
  <si>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</si>
  <si>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</si>
  <si>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</si>
  <si>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</si>
  <si>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</si>
  <si>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</si>
  <si>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</si>
  <si>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</si>
  <si>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</si>
  <si>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</si>
  <si>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</si>
  <si>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</si>
  <si>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</si>
  <si>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</si>
  <si>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</si>
  <si>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</si>
  <si>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</si>
  <si>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</si>
  <si>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</si>
  <si>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</si>
  <si>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</si>
  <si>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</si>
  <si>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</si>
  <si>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</si>
  <si>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</si>
  <si>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</si>
  <si>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</si>
  <si>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</si>
  <si>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</si>
  <si>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</si>
  <si>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</si>
  <si>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</si>
  <si>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</si>
  <si>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</si>
  <si>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</si>
  <si>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</si>
  <si>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</si>
  <si>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</si>
  <si>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</si>
  <si>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</si>
  <si>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</si>
  <si>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</si>
  <si>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</si>
  <si>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</si>
  <si>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</si>
  <si>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</si>
  <si>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</si>
  <si>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</si>
  <si>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</si>
  <si>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</si>
  <si>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</si>
  <si>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</si>
  <si>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</si>
  <si>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</si>
  <si>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</si>
  <si>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</si>
  <si>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</si>
  <si>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</si>
  <si>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</si>
  <si>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</si>
  <si>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</si>
  <si>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</si>
  <si>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</si>
  <si>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</si>
  <si>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</si>
  <si>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</si>
  <si>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</si>
  <si>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</si>
  <si>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</si>
  <si>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</si>
  <si>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</si>
  <si>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</si>
  <si>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</si>
  <si>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</si>
  <si>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</si>
  <si>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</si>
  <si>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</si>
  <si>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</si>
  <si>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</si>
  <si>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</si>
  <si>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</si>
  <si>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</si>
  <si>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</si>
  <si>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</si>
  <si>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</si>
  <si>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</si>
  <si>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</si>
  <si>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</si>
  <si>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</si>
  <si>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</si>
  <si>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</si>
  <si>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</si>
  <si>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</si>
  <si>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</si>
  <si>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</si>
  <si>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</si>
  <si>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</si>
  <si>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</si>
  <si>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</si>
  <si>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</si>
  <si>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</si>
  <si>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</si>
  <si>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</si>
  <si>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</si>
  <si>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</si>
  <si>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</si>
  <si>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</si>
  <si>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</si>
  <si>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</si>
  <si>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</si>
  <si>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</si>
  <si>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</si>
  <si>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</si>
  <si>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</si>
  <si>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</si>
  <si>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</si>
  <si>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</si>
  <si>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</si>
  <si>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</si>
  <si>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</si>
  <si>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</si>
  <si>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</si>
  <si>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</si>
  <si>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</si>
  <si>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</si>
  <si>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</si>
  <si>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</si>
  <si>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</si>
  <si>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</si>
  <si>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</si>
  <si>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</si>
  <si>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</si>
  <si>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</si>
  <si>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</si>
  <si>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</si>
  <si>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</si>
  <si>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</si>
  <si>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</si>
  <si>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</si>
  <si>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</si>
  <si>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</si>
  <si>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</si>
  <si>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</si>
  <si>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</si>
  <si>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</si>
  <si>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</si>
  <si>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</si>
  <si>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</si>
  <si>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</si>
  <si>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</si>
  <si>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</si>
  <si>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</si>
  <si>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</si>
  <si>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</si>
  <si>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</si>
  <si>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</si>
  <si>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</si>
  <si>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</si>
  <si>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</si>
  <si>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</si>
  <si>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</si>
  <si>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</si>
  <si>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</si>
  <si>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</si>
  <si>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</si>
  <si>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</si>
  <si>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</si>
  <si>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</si>
  <si>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</si>
  <si>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</si>
  <si>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</si>
  <si>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</si>
  <si>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</si>
  <si>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</si>
  <si>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</si>
  <si>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</si>
  <si>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</si>
  <si>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</si>
  <si>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</si>
  <si>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</si>
  <si>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</si>
  <si>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</si>
  <si>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</si>
  <si>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</si>
  <si>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</si>
  <si>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</si>
  <si>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</si>
  <si>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</si>
  <si>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</si>
  <si>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</si>
  <si>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</si>
  <si>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</si>
  <si>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</si>
  <si>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</si>
  <si>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</si>
  <si>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</si>
  <si>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</si>
  <si>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</si>
  <si>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</si>
  <si>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</si>
  <si>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</si>
  <si>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</si>
  <si>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</si>
  <si>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</si>
  <si>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</si>
  <si>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</si>
  <si>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</si>
  <si>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</si>
  <si>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</si>
  <si>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</si>
  <si>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</si>
  <si>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</si>
  <si>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</si>
  <si>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</si>
  <si>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</si>
  <si>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</si>
  <si>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</si>
  <si>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</si>
  <si>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</si>
  <si>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</si>
  <si>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</si>
  <si>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</si>
  <si>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</si>
  <si>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</si>
  <si>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</si>
  <si>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</si>
  <si>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</si>
  <si>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</si>
  <si>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</si>
  <si>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</si>
  <si>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</si>
  <si>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</si>
  <si>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</si>
  <si>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</si>
  <si>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</si>
  <si>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</si>
  <si>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</si>
  <si>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</si>
  <si>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</si>
  <si>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</si>
  <si>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</si>
  <si>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</si>
  <si>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</si>
  <si>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</si>
  <si>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</si>
  <si>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</si>
  <si>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</si>
  <si>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</si>
  <si>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</si>
  <si>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</si>
  <si>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</si>
  <si>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</si>
  <si>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</si>
  <si>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</si>
  <si>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</si>
  <si>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</si>
  <si>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</si>
  <si>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</si>
  <si>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</si>
  <si>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</si>
  <si>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</si>
  <si>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</si>
  <si>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</si>
  <si>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</si>
  <si>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</si>
  <si>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</si>
  <si>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</si>
  <si>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</si>
  <si>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</si>
  <si>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</si>
  <si>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</si>
  <si>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</si>
  <si>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</si>
  <si>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</si>
  <si>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</si>
  <si>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</si>
  <si>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</si>
  <si>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</si>
  <si>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</si>
  <si>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</si>
  <si>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</si>
  <si>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</si>
  <si>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</si>
  <si>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</si>
  <si>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</si>
  <si>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</si>
  <si>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</si>
  <si>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</si>
  <si>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</si>
  <si>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</si>
  <si>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</si>
  <si>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</si>
  <si>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</si>
  <si>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</si>
  <si>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</si>
  <si>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</si>
  <si>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</si>
  <si>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</si>
  <si>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</si>
  <si>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</si>
  <si>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</si>
  <si>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</si>
  <si>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</si>
  <si>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</si>
  <si>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</si>
  <si>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</si>
  <si>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</si>
  <si>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</si>
  <si>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</si>
  <si>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</si>
  <si>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</si>
  <si>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</si>
  <si>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</si>
  <si>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</si>
  <si>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</si>
  <si>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</si>
  <si>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</si>
  <si>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</si>
  <si>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</si>
  <si>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</si>
  <si>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</si>
  <si>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</si>
  <si>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</si>
  <si>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</si>
  <si>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</si>
  <si>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</si>
  <si>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</si>
  <si>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</si>
  <si>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</si>
  <si>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</si>
  <si>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</si>
  <si>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</si>
  <si>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</si>
  <si>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</si>
  <si>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</si>
  <si>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</si>
  <si>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</si>
  <si>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</si>
  <si>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</si>
  <si>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</si>
  <si>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</si>
  <si>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</si>
  <si>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</si>
  <si>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</si>
  <si>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</si>
  <si>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</si>
  <si>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</si>
  <si>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</si>
  <si>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</si>
  <si>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</si>
  <si>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</si>
  <si>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</si>
  <si>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</si>
  <si>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</si>
  <si>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</si>
  <si>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</si>
  <si>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</si>
  <si>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</si>
  <si>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</si>
  <si>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</si>
  <si>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</si>
  <si>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</si>
  <si>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</si>
  <si>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</si>
  <si>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</si>
  <si>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</si>
  <si>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</si>
  <si>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</si>
  <si>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</si>
  <si>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</si>
  <si>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</si>
  <si>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</si>
  <si>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</si>
  <si>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</si>
  <si>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</si>
  <si>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</si>
  <si>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</si>
  <si>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</si>
  <si>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</si>
  <si>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</si>
  <si>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</si>
  <si>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</si>
  <si>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</si>
  <si>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</si>
  <si>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</si>
  <si>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</si>
  <si>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</si>
  <si>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</si>
  <si>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</si>
  <si>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</si>
  <si>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</si>
  <si>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</si>
  <si>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</si>
  <si>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</si>
  <si>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</si>
  <si>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</si>
  <si>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</si>
  <si>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</si>
  <si>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</si>
  <si>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</si>
  <si>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</si>
  <si>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</si>
  <si>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</si>
  <si>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</si>
  <si>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</si>
  <si>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</si>
  <si>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</si>
  <si>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</si>
  <si>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</si>
  <si>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</si>
  <si>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</si>
  <si>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</si>
  <si>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</si>
  <si>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</si>
  <si>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</si>
  <si>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</si>
  <si>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</si>
  <si>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</si>
  <si>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</si>
  <si>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</si>
  <si>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</si>
  <si>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</si>
  <si>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</si>
  <si>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</si>
  <si>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</si>
  <si>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</si>
  <si>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</si>
  <si>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</si>
  <si>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</si>
  <si>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</si>
  <si>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</si>
  <si>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</si>
  <si>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</si>
  <si>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</si>
  <si>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</si>
  <si>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</si>
  <si>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</si>
  <si>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</si>
  <si>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</si>
  <si>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</si>
  <si>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</si>
  <si>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</si>
  <si>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</si>
  <si>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</si>
  <si>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</si>
  <si>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</si>
  <si>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</si>
  <si>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</si>
  <si>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</si>
  <si>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</si>
  <si>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</si>
  <si>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</si>
  <si>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</si>
  <si>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</si>
  <si>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</si>
  <si>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</si>
  <si>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</si>
  <si>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</si>
  <si>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</si>
  <si>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</si>
  <si>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</si>
  <si>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</si>
  <si>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</si>
  <si>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</si>
  <si>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</si>
  <si>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</si>
  <si>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</si>
  <si>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</si>
  <si>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</si>
  <si>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</si>
  <si>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</si>
  <si>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</si>
  <si>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</si>
  <si>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</si>
  <si>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</si>
  <si>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</si>
  <si>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</si>
  <si>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</si>
  <si>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</si>
  <si>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</si>
  <si>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</si>
  <si>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</si>
  <si>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</si>
  <si>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</si>
  <si>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</si>
  <si>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</si>
  <si>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</si>
  <si>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</si>
  <si>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</si>
  <si>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</si>
  <si>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</si>
  <si>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</si>
  <si>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</si>
  <si>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</si>
  <si>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</si>
  <si>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</si>
  <si>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</si>
  <si>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</si>
  <si>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</si>
  <si>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</si>
  <si>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</si>
  <si>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</si>
  <si>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</si>
  <si>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</si>
  <si>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</si>
  <si>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</si>
  <si>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</si>
  <si>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</si>
  <si>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</si>
  <si>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</si>
  <si>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</si>
  <si>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</si>
  <si>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</si>
  <si>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</si>
  <si>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</si>
  <si>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</si>
  <si>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</si>
  <si>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</si>
  <si>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</si>
  <si>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</si>
  <si>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</si>
  <si>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</si>
  <si>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</si>
  <si>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</si>
  <si>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</si>
  <si>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</si>
  <si>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</si>
  <si>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</si>
  <si>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</si>
  <si>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</si>
  <si>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</si>
  <si>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</si>
  <si>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</si>
  <si>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</si>
  <si>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</si>
  <si>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</si>
  <si>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</si>
  <si>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</si>
  <si>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</si>
  <si>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</si>
  <si>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</si>
  <si>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</si>
  <si>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</si>
  <si>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</si>
  <si>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</si>
  <si>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</si>
  <si>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</si>
  <si>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</si>
  <si>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</si>
  <si>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</si>
  <si>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</si>
  <si>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</si>
  <si>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</si>
  <si>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</si>
  <si>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</si>
  <si>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</si>
  <si>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</si>
  <si>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</si>
  <si>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</si>
  <si>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</si>
  <si>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</si>
  <si>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</si>
  <si>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</si>
  <si>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</si>
  <si>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</si>
  <si>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</si>
  <si>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</si>
  <si>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</si>
  <si>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</si>
  <si>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</si>
  <si>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</si>
  <si>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</si>
  <si>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</si>
  <si>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</si>
  <si>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</si>
  <si>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</si>
  <si>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</si>
  <si>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</si>
  <si>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</si>
  <si>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</si>
  <si>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</si>
  <si>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</si>
  <si>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</si>
  <si>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</si>
  <si>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</si>
  <si>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</si>
  <si>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</si>
  <si>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</si>
  <si>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</si>
  <si>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</si>
  <si>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</si>
  <si>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</si>
  <si>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</si>
  <si>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</si>
  <si>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</si>
  <si>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</si>
  <si>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</si>
  <si>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</si>
  <si>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</si>
  <si>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</si>
  <si>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</si>
  <si>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</si>
  <si>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</si>
  <si>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</si>
  <si>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</si>
  <si>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</si>
  <si>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</si>
  <si>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</si>
  <si>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</si>
  <si>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</si>
  <si>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</si>
  <si>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</si>
  <si>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</si>
  <si>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</si>
  <si>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</si>
  <si>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</si>
  <si>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</si>
  <si>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</si>
  <si>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</si>
  <si>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</si>
  <si>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</si>
  <si>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</si>
  <si>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</si>
  <si>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</si>
  <si>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</si>
  <si>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</si>
  <si>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</si>
  <si>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</si>
  <si>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</si>
  <si>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</si>
  <si>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</si>
  <si>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</si>
  <si>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</si>
  <si>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</si>
  <si>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</si>
  <si>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</si>
  <si>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</si>
  <si>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</si>
  <si>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</si>
  <si>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</si>
  <si>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</si>
  <si>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</si>
  <si>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</si>
  <si>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</si>
  <si>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</si>
  <si>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</si>
  <si>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</si>
  <si>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</si>
  <si>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</si>
  <si>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</si>
  <si>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</si>
  <si>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</si>
  <si>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</si>
  <si>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</si>
  <si>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</si>
  <si>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</si>
  <si>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</si>
  <si>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</si>
  <si>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</si>
  <si>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</si>
  <si>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</si>
  <si>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</si>
  <si>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</si>
  <si>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</si>
  <si>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</si>
  <si>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</si>
  <si>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</si>
  <si>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</si>
  <si>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</si>
  <si>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</si>
  <si>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</si>
  <si>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</si>
  <si>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</si>
  <si>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</si>
  <si>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</si>
  <si>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</si>
  <si>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</si>
  <si>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</si>
  <si>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</si>
  <si>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</si>
  <si>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</si>
  <si>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</si>
  <si>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</si>
  <si>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</si>
  <si>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</si>
  <si>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</si>
  <si>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</si>
  <si>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</si>
  <si>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</si>
  <si>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</si>
  <si>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</si>
  <si>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</si>
  <si>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</si>
  <si>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</si>
  <si>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</si>
  <si>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</si>
  <si>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</si>
  <si>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</si>
  <si>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</si>
  <si>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</si>
  <si>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</si>
  <si>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</si>
  <si>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</si>
  <si>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</si>
  <si>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</si>
  <si>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</si>
  <si>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</si>
  <si>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</si>
  <si>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</si>
  <si>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</si>
  <si>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</si>
  <si>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</si>
  <si>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</si>
  <si>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</si>
  <si>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</si>
  <si>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</si>
  <si>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</si>
  <si>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</si>
  <si>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</si>
  <si>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</si>
  <si>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</si>
  <si>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</si>
  <si>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</si>
  <si>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</si>
  <si>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</si>
  <si>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</si>
  <si>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</si>
  <si>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</si>
  <si>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</si>
  <si>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</si>
  <si>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</si>
  <si>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</si>
  <si>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</si>
  <si>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</si>
  <si>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</si>
  <si>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</si>
  <si>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</si>
  <si>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</si>
  <si>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</si>
  <si>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</si>
  <si>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</si>
  <si>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</si>
  <si>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</si>
  <si>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</si>
  <si>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</si>
  <si>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</si>
  <si>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</si>
  <si>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</si>
  <si>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</si>
  <si>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</si>
  <si>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</si>
  <si>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</si>
  <si>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</si>
  <si>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</si>
  <si>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</si>
  <si>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</si>
  <si>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</si>
  <si>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</si>
  <si>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</si>
  <si>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</si>
  <si>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</si>
  <si>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</si>
  <si>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</si>
  <si>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</si>
  <si>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</si>
  <si>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</si>
  <si>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</si>
  <si>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</si>
  <si>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</si>
  <si>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</si>
  <si>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</si>
  <si>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</si>
  <si>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</si>
  <si>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</si>
  <si>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</si>
  <si>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</si>
  <si>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</si>
  <si>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</si>
  <si>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</si>
  <si>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</si>
  <si>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</si>
  <si>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</si>
  <si>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</si>
  <si>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</si>
  <si>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</si>
  <si>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</si>
  <si>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</si>
  <si>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</si>
  <si>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</si>
  <si>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</si>
  <si>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</si>
  <si>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</si>
  <si>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</si>
  <si>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</si>
  <si>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</si>
  <si>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</si>
  <si>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</si>
  <si>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</si>
  <si>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</si>
  <si>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</si>
  <si>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</si>
  <si>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</si>
  <si>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</si>
  <si>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</si>
  <si>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</si>
  <si>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</si>
  <si>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</si>
  <si>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</si>
  <si>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</si>
  <si>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</si>
  <si>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</si>
  <si>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</si>
  <si>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</si>
  <si>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</si>
  <si>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</si>
  <si>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</si>
  <si>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</si>
  <si>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</si>
  <si>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</si>
  <si>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</si>
  <si>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</si>
  <si>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</si>
  <si>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</si>
  <si>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</si>
  <si>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</si>
  <si>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</si>
  <si>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</si>
  <si>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</si>
  <si>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</si>
  <si>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</si>
  <si>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</si>
  <si>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</si>
  <si>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</si>
  <si>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</si>
  <si>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</si>
  <si>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</si>
  <si>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</si>
  <si>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</si>
  <si>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</si>
  <si>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</si>
  <si>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</si>
  <si>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</si>
  <si>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</si>
  <si>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</si>
  <si>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</si>
  <si>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</si>
  <si>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</si>
  <si>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</si>
  <si>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</si>
  <si>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</si>
  <si>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</si>
  <si>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</si>
  <si>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</si>
  <si>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</si>
  <si>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</si>
  <si>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</si>
  <si>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</si>
  <si>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</si>
  <si>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</si>
  <si>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</si>
  <si>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</si>
  <si>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</si>
  <si>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</si>
  <si>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</si>
  <si>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</si>
  <si>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</si>
  <si>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</si>
  <si>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</si>
  <si>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</si>
  <si>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</si>
  <si>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</si>
  <si>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</si>
  <si>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</si>
  <si>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</si>
  <si>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</si>
  <si>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</si>
  <si>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</si>
  <si>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</si>
  <si>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</si>
  <si>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</si>
  <si>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</si>
  <si>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</si>
  <si>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</si>
  <si>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</si>
  <si>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</si>
  <si>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</si>
  <si>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</si>
  <si>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</si>
  <si>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</si>
  <si>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</si>
  <si>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</si>
  <si>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</si>
  <si>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</si>
  <si>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</si>
  <si>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</si>
  <si>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</si>
  <si>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</si>
  <si>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</si>
  <si>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</si>
  <si>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</si>
  <si>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</si>
  <si>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</si>
  <si>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</si>
  <si>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</si>
  <si>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</si>
  <si>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</si>
  <si>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</si>
  <si>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</si>
  <si>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</si>
  <si>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</si>
  <si>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</si>
  <si>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</si>
  <si>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</si>
  <si>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</si>
  <si>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</si>
  <si>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</si>
  <si>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</si>
  <si>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</si>
  <si>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</si>
  <si>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</si>
  <si>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</si>
  <si>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</si>
  <si>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</si>
  <si>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</si>
  <si>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</si>
  <si>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</si>
  <si>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</si>
  <si>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</si>
  <si>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</si>
  <si>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</si>
  <si>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</si>
  <si>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</si>
  <si>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</si>
  <si>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</si>
  <si>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</si>
  <si>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</si>
  <si>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</si>
  <si>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</si>
  <si>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</si>
  <si>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</si>
  <si>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</si>
  <si>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</si>
  <si>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</si>
  <si>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</si>
  <si>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</si>
  <si>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</si>
  <si>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</si>
  <si>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</si>
  <si>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</si>
  <si>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</si>
  <si>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</si>
  <si>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</si>
  <si>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</si>
  <si>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</si>
  <si>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</si>
  <si>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</si>
  <si>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</si>
  <si>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</si>
  <si>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</si>
  <si>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</si>
  <si>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</si>
  <si>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</si>
  <si>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</si>
  <si>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</si>
  <si>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</si>
  <si>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</si>
  <si>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</si>
  <si>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</si>
  <si>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</si>
  <si>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</si>
  <si>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</si>
  <si>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</si>
  <si>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</si>
  <si>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</si>
  <si>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</si>
  <si>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</si>
  <si>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</si>
  <si>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</si>
  <si>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</si>
  <si>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</si>
  <si>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</si>
  <si>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</si>
  <si>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</si>
  <si>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</si>
  <si>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</si>
  <si>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</si>
  <si>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</si>
  <si>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</si>
  <si>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</si>
  <si>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</si>
  <si>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</si>
  <si>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</si>
  <si>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</si>
  <si>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</si>
  <si>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</si>
  <si>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</si>
  <si>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</si>
  <si>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</si>
  <si>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</si>
  <si>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</si>
  <si>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</si>
  <si>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</si>
  <si>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</si>
  <si>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</si>
  <si>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</si>
  <si>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</si>
  <si>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</si>
  <si>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</si>
  <si>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</si>
  <si>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</si>
  <si>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</si>
  <si>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</si>
  <si>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</si>
  <si>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</si>
  <si>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</si>
  <si>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</si>
  <si>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</si>
  <si>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</si>
  <si>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</si>
  <si>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</si>
  <si>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</si>
  <si>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</si>
  <si>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</si>
  <si>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</si>
  <si>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</si>
  <si>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</si>
  <si>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</si>
  <si>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</si>
  <si>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</si>
  <si>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</si>
  <si>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</si>
  <si>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</si>
  <si>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</si>
  <si>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</si>
  <si>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</si>
  <si>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</si>
  <si>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</si>
  <si>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</si>
  <si>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</si>
  <si>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</si>
  <si>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</si>
  <si>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</si>
  <si>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</si>
  <si>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</si>
  <si>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</si>
  <si>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</si>
  <si>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</si>
  <si>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</si>
  <si>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</si>
  <si>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</si>
  <si>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</si>
  <si>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</si>
  <si>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</si>
  <si>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</si>
  <si>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</si>
  <si>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</si>
  <si>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</si>
  <si>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</si>
  <si>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</si>
  <si>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</si>
  <si>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</si>
  <si>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</si>
  <si>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</si>
  <si>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</si>
  <si>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</si>
  <si>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</si>
  <si>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</si>
  <si>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</si>
  <si>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</si>
  <si>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</si>
  <si>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</si>
  <si>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</si>
  <si>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</si>
  <si>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</si>
  <si>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</si>
  <si>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</si>
  <si>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</si>
  <si>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</si>
  <si>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</si>
  <si>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</si>
  <si>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</si>
  <si>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</si>
  <si>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</si>
  <si>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</si>
  <si>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</si>
  <si>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</si>
  <si>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</si>
  <si>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</si>
  <si>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</si>
  <si>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</si>
  <si>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</si>
  <si>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</si>
  <si>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</si>
  <si>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</si>
  <si>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</si>
  <si>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</si>
  <si>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</si>
  <si>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</si>
  <si>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</si>
  <si>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</si>
  <si>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</si>
  <si>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</si>
  <si>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</si>
  <si>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</si>
  <si>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</si>
  <si>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</si>
  <si>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</si>
  <si>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</si>
  <si>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</si>
  <si>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</si>
  <si>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</si>
  <si>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</si>
  <si>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</si>
  <si>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</si>
  <si>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</si>
  <si>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</si>
  <si>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</si>
  <si>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</si>
  <si>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</si>
  <si>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</si>
  <si>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</si>
  <si>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</si>
  <si>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</si>
  <si>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</si>
  <si>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</si>
  <si>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</si>
  <si>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</si>
  <si>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</si>
  <si>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</si>
  <si>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</si>
  <si>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</si>
  <si>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</si>
  <si>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</si>
  <si>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</si>
  <si>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</si>
  <si>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</si>
  <si>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</si>
  <si>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</si>
  <si>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</si>
  <si>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</si>
  <si>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</si>
  <si>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</si>
  <si>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</si>
  <si>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</si>
  <si>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</si>
  <si>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</si>
  <si>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</si>
  <si>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</si>
  <si>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</si>
  <si>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</si>
  <si>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</si>
  <si>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</si>
  <si>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</si>
  <si>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</si>
  <si>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</si>
  <si>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</si>
  <si>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</si>
  <si>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</si>
  <si>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</si>
  <si>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</si>
  <si>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</si>
  <si>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</si>
  <si>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</si>
  <si>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</si>
  <si>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</si>
  <si>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</si>
  <si>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</si>
  <si>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</si>
  <si>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</si>
  <si>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</si>
  <si>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</si>
  <si>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</si>
  <si>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</si>
  <si>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</si>
  <si>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</si>
  <si>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</si>
  <si>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</si>
  <si>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</si>
  <si>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</si>
  <si>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</si>
  <si>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</si>
  <si>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</si>
  <si>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</si>
  <si>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</si>
  <si>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</si>
  <si>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</si>
  <si>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</si>
  <si>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</si>
  <si>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</si>
  <si>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</si>
  <si>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</si>
  <si>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</si>
  <si>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</si>
  <si>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</si>
  <si>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</si>
  <si>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</si>
  <si>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</si>
  <si>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</si>
  <si>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</si>
  <si>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</si>
  <si>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</si>
  <si>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</si>
  <si>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</si>
  <si>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</si>
  <si>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</si>
  <si>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</si>
  <si>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</si>
  <si>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</si>
  <si>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</si>
  <si>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</si>
  <si>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</si>
  <si>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</si>
  <si>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</si>
  <si>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</si>
  <si>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</si>
  <si>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</si>
  <si>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</si>
  <si>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</si>
  <si>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</si>
  <si>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</si>
  <si>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</si>
  <si>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</si>
  <si>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</si>
  <si>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</si>
  <si>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</si>
  <si>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</si>
  <si>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</si>
  <si>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</si>
  <si>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</si>
  <si>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</si>
  <si>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</si>
  <si>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</si>
  <si>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</si>
  <si>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</si>
  <si>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</si>
  <si>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</si>
  <si>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</si>
  <si>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</si>
  <si>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</si>
  <si>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</si>
  <si>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</si>
  <si>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</si>
  <si>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</si>
  <si>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</si>
  <si>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</si>
  <si>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</si>
  <si>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</si>
  <si>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</si>
  <si>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</si>
  <si>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</si>
  <si>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</si>
  <si>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</si>
  <si>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</si>
  <si>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</si>
  <si>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</si>
  <si>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</si>
  <si>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</si>
  <si>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</si>
  <si>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</si>
  <si>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</si>
  <si>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</si>
  <si>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</si>
  <si>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</si>
  <si>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</si>
  <si>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</si>
  <si>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</si>
  <si>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</si>
  <si>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</si>
  <si>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</si>
  <si>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</si>
  <si>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</si>
  <si>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</si>
  <si>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</si>
  <si>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</si>
  <si>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</si>
  <si>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</si>
  <si>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</si>
  <si>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</si>
  <si>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</si>
  <si>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</si>
  <si>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</si>
  <si>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</si>
  <si>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</si>
  <si>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</si>
  <si>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</si>
  <si>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</si>
  <si>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</si>
  <si>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</si>
  <si>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</si>
  <si>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</si>
  <si>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</si>
  <si>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</si>
  <si>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</si>
  <si>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</si>
  <si>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</si>
  <si>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</si>
  <si>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</si>
  <si>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</si>
  <si>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</si>
  <si>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</si>
  <si>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</si>
  <si>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</si>
  <si>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</si>
  <si>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</si>
  <si>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</si>
  <si>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</si>
  <si>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</si>
  <si>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</si>
  <si>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</si>
  <si>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</si>
  <si>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</si>
  <si>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</si>
  <si>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</si>
  <si>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</si>
  <si>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</si>
  <si>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</si>
  <si>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</si>
  <si>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</si>
  <si>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</si>
  <si>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</si>
  <si>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</si>
  <si>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</si>
  <si>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</si>
  <si>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</si>
  <si>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</si>
  <si>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</si>
  <si>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</si>
  <si>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</si>
  <si>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</si>
  <si>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</si>
  <si>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</si>
  <si>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</si>
  <si>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</si>
  <si>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</si>
  <si>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</si>
  <si>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</si>
  <si>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</si>
  <si>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</si>
  <si>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</si>
  <si>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</si>
  <si>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</si>
  <si>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</si>
  <si>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</si>
  <si>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</si>
  <si>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</si>
  <si>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</si>
  <si>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</si>
  <si>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</si>
  <si>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</si>
  <si>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</si>
  <si>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</si>
  <si>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</si>
  <si>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</si>
  <si>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</si>
  <si>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</si>
  <si>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</si>
  <si>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</si>
  <si>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</si>
  <si>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</si>
  <si>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</si>
  <si>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</si>
  <si>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</si>
  <si>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</si>
  <si>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</si>
  <si>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</si>
  <si>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</si>
  <si>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</si>
  <si>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</si>
  <si>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</si>
  <si>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</si>
  <si>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</si>
  <si>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</si>
  <si>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</si>
  <si>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</si>
  <si>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</si>
  <si>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</si>
  <si>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</si>
  <si>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</si>
  <si>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</si>
  <si>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</si>
  <si>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</si>
  <si>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</si>
  <si>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</si>
  <si>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</si>
  <si>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</si>
  <si>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</si>
  <si>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</si>
  <si>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</si>
  <si>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</si>
  <si>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</si>
  <si>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</si>
  <si>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</si>
  <si>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</si>
  <si>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</si>
  <si>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</si>
  <si>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</si>
  <si>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</si>
  <si>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</si>
  <si>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</si>
  <si>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</si>
  <si>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</si>
  <si>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</si>
  <si>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</si>
  <si>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</si>
  <si>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</si>
  <si>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</si>
  <si>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</si>
  <si>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</si>
  <si>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</si>
  <si>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</si>
  <si>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</si>
  <si>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</si>
  <si>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</si>
  <si>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</si>
  <si>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</si>
  <si>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</si>
  <si>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</si>
  <si>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</si>
  <si>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</si>
  <si>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</si>
  <si>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</si>
  <si>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</si>
  <si>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</si>
  <si>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</si>
  <si>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</si>
  <si>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</si>
  <si>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</si>
  <si>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</si>
  <si>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</si>
  <si>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</si>
  <si>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</si>
  <si>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</si>
  <si>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</si>
  <si>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</si>
  <si>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</si>
  <si>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</si>
  <si>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</si>
  <si>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</si>
  <si>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</si>
  <si>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</si>
  <si>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</si>
  <si>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</si>
  <si>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</si>
  <si>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</si>
  <si>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</si>
  <si>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</si>
  <si>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</si>
  <si>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</si>
  <si>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</si>
  <si>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</si>
  <si>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</si>
  <si>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</si>
  <si>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</si>
  <si>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</si>
  <si>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</si>
  <si>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</si>
  <si>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</si>
  <si>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</si>
  <si>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</si>
  <si>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</si>
  <si>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</si>
  <si>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</si>
  <si>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</si>
  <si>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</si>
  <si>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</si>
  <si>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</si>
  <si>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</si>
  <si>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</si>
  <si>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</si>
  <si>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</si>
  <si>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</si>
  <si>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</si>
  <si>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</si>
  <si>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</si>
  <si>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</si>
  <si>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</si>
  <si>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</si>
  <si>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</si>
  <si>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</si>
  <si>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</si>
  <si>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</si>
  <si>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</si>
  <si>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</si>
  <si>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</si>
  <si>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</si>
  <si>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</si>
  <si>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</si>
  <si>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</si>
  <si>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</si>
  <si>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</si>
  <si>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</si>
  <si>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</si>
  <si>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</si>
  <si>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</si>
  <si>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</si>
  <si>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</si>
  <si>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</si>
  <si>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</si>
  <si>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</si>
  <si>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</si>
  <si>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</si>
  <si>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</si>
  <si>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</si>
  <si>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</si>
  <si>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</si>
  <si>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</si>
  <si>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</si>
  <si>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</si>
  <si>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</si>
  <si>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</si>
  <si>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</si>
  <si>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</si>
  <si>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</si>
  <si>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</si>
  <si>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</si>
  <si>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</si>
  <si>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</si>
  <si>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</si>
  <si>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</si>
  <si>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</si>
  <si>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</si>
  <si>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</si>
  <si>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</si>
  <si>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</si>
  <si>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</si>
  <si>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</si>
  <si>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</si>
  <si>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</si>
  <si>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</si>
  <si>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</si>
  <si>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</si>
  <si>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</si>
  <si>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</si>
  <si>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</si>
  <si>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</si>
  <si>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</si>
  <si>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</si>
  <si>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</si>
  <si>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</si>
  <si>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</si>
  <si>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</si>
  <si>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</si>
  <si>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</si>
  <si>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</si>
  <si>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</si>
  <si>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</si>
  <si>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</si>
  <si>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</si>
  <si>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</si>
  <si>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</si>
  <si>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</si>
  <si>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</si>
  <si>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</si>
  <si>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</si>
  <si>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</si>
  <si>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</si>
  <si>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</si>
  <si>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</si>
  <si>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</si>
  <si>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</si>
  <si>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</si>
  <si>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</si>
  <si>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</si>
  <si>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</si>
  <si>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</si>
  <si>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</si>
  <si>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</si>
  <si>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</si>
  <si>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</si>
  <si>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</si>
  <si>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</si>
  <si>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</si>
  <si>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</si>
  <si>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</si>
  <si>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</si>
  <si>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</si>
  <si>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</si>
  <si>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</si>
  <si>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</si>
  <si>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</si>
  <si>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</si>
  <si>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</si>
  <si>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</si>
  <si>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</si>
  <si>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</si>
  <si>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</si>
  <si>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</si>
  <si>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</si>
  <si>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</si>
  <si>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</si>
  <si>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</si>
  <si>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</si>
  <si>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</si>
  <si>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</si>
  <si>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</si>
  <si>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</si>
  <si>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</si>
  <si>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</si>
  <si>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</si>
  <si>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</si>
  <si>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</si>
  <si>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</si>
  <si>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</si>
  <si>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</si>
  <si>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</si>
  <si>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</si>
  <si>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</si>
  <si>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</si>
  <si>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</si>
  <si>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</si>
  <si>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</si>
  <si>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</si>
  <si>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</si>
  <si>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</si>
  <si>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</si>
  <si>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</si>
  <si>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</si>
  <si>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</si>
  <si>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</si>
  <si>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</si>
  <si>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</si>
  <si>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</si>
  <si>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</si>
  <si>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</si>
  <si>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</si>
  <si>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</si>
  <si>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</si>
  <si>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</si>
  <si>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</si>
  <si>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</si>
  <si>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</si>
  <si>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</si>
  <si>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</si>
  <si>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</si>
  <si>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</si>
  <si>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</si>
  <si>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</si>
  <si>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</si>
  <si>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</si>
  <si>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</si>
  <si>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</si>
  <si>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</si>
  <si>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</si>
  <si>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</si>
  <si>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</si>
  <si>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</si>
  <si>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</si>
  <si>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</si>
  <si>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</si>
  <si>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</si>
  <si>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</si>
  <si>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</si>
  <si>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</si>
  <si>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</si>
  <si>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</si>
  <si>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</si>
  <si>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</si>
  <si>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</si>
  <si>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</si>
  <si>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</si>
  <si>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</si>
  <si>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</si>
  <si>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</si>
  <si>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</si>
  <si>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</si>
  <si>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</si>
  <si>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</si>
  <si>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</si>
  <si>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</si>
  <si>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</si>
  <si>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</si>
  <si>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</si>
  <si>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</si>
  <si>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</si>
  <si>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</si>
  <si>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</si>
  <si>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</si>
  <si>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</si>
  <si>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</si>
  <si>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</si>
  <si>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</si>
  <si>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</si>
  <si>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</si>
  <si>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</si>
  <si>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</si>
  <si>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</si>
  <si>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</si>
  <si>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</si>
  <si>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</si>
  <si>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</si>
  <si>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</si>
  <si>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</si>
  <si>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</si>
  <si>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</si>
  <si>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</si>
  <si>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</si>
  <si>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</si>
  <si>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</si>
  <si>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</si>
  <si>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</si>
  <si>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</si>
  <si>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</si>
  <si>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</si>
  <si>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</si>
  <si>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</si>
  <si>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</si>
  <si>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</si>
  <si>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</si>
  <si>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</si>
  <si>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</si>
  <si>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</si>
  <si>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</si>
  <si>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</si>
  <si>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</si>
  <si>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</si>
  <si>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</si>
  <si>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</si>
  <si>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</si>
  <si>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</si>
  <si>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</si>
  <si>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</si>
  <si>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</si>
  <si>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</si>
  <si>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</si>
  <si>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</si>
  <si>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</si>
  <si>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</si>
  <si>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</si>
  <si>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</si>
  <si>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</si>
  <si>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</si>
  <si>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</si>
  <si>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</si>
  <si>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</si>
  <si>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</si>
  <si>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</si>
  <si>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</si>
  <si>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</si>
  <si>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</si>
  <si>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</si>
  <si>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</si>
  <si>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</si>
  <si>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</si>
  <si>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</si>
  <si>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</si>
  <si>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</si>
  <si>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</si>
  <si>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</si>
  <si>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</si>
  <si>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</si>
  <si>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</si>
  <si>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</si>
  <si>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</si>
  <si>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</si>
  <si>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</si>
  <si>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</si>
  <si>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</si>
  <si>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</si>
  <si>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</si>
  <si>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</si>
  <si>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</si>
  <si>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</si>
  <si>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</si>
  <si>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</si>
  <si>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</si>
  <si>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</si>
  <si>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</si>
  <si>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</si>
  <si>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</si>
  <si>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</si>
  <si>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</si>
  <si>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</si>
  <si>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</si>
  <si>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</si>
  <si>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</si>
  <si>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</si>
  <si>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</si>
  <si>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</si>
  <si>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</si>
  <si>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</si>
  <si>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</si>
  <si>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</si>
  <si>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</si>
  <si>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</si>
  <si>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</si>
  <si>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</si>
  <si>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</si>
  <si>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</si>
  <si>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</si>
  <si>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</si>
  <si>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</si>
  <si>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</si>
  <si>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</si>
  <si>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</si>
  <si>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</si>
  <si>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</si>
  <si>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</si>
  <si>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</si>
  <si>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</si>
  <si>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</si>
  <si>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</si>
  <si>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</si>
  <si>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</si>
  <si>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</si>
  <si>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</si>
  <si>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</si>
  <si>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</si>
  <si>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</si>
  <si>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</si>
  <si>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</si>
  <si>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</si>
  <si>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</si>
  <si>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</si>
  <si>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</si>
  <si>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</si>
  <si>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</si>
  <si>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</si>
  <si>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</si>
  <si>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</si>
  <si>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</si>
  <si>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</si>
  <si>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</si>
  <si>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</si>
  <si>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</si>
  <si>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</si>
  <si>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</si>
  <si>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</si>
  <si>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</si>
  <si>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</si>
  <si>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</si>
  <si>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</si>
  <si>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</si>
  <si>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</si>
  <si>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</si>
  <si>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</si>
  <si>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</si>
  <si>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</si>
  <si>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</si>
  <si>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</si>
  <si>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</si>
  <si>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</si>
  <si>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</si>
  <si>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</si>
  <si>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</si>
  <si>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</si>
  <si>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</si>
  <si>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</si>
  <si>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</si>
  <si>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</si>
  <si>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</si>
  <si>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</si>
  <si>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</si>
  <si>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</si>
  <si>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</si>
  <si>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</si>
  <si>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</si>
  <si>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</si>
  <si>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</si>
  <si>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</si>
  <si>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</si>
  <si>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</si>
  <si>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</si>
  <si>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</si>
  <si>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</si>
  <si>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</si>
  <si>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</si>
  <si>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</si>
  <si>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</si>
  <si>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</si>
  <si>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</si>
  <si>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</si>
  <si>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</si>
  <si>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</si>
  <si>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</si>
  <si>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</si>
  <si>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</si>
  <si>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</si>
  <si>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</si>
  <si>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</si>
  <si>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</si>
  <si>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</si>
  <si>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</si>
  <si>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</si>
  <si>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</si>
  <si>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</si>
  <si>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</si>
  <si>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</si>
  <si>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</si>
  <si>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</si>
  <si>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</si>
  <si>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</si>
  <si>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</si>
  <si>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</si>
  <si>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</si>
  <si>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</si>
  <si>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</si>
  <si>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</si>
  <si>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</si>
  <si>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</si>
  <si>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</si>
  <si>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</si>
  <si>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</si>
  <si>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</si>
  <si>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</si>
  <si>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</si>
  <si>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</si>
  <si>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</si>
  <si>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</si>
  <si>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</si>
  <si>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</si>
  <si>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</si>
  <si>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</si>
  <si>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</si>
  <si>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</si>
  <si>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</si>
  <si>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</si>
  <si>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</si>
  <si>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</si>
  <si>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</si>
  <si>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</si>
  <si>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</si>
  <si>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</si>
  <si>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</si>
  <si>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</si>
  <si>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</si>
  <si>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</si>
  <si>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</si>
  <si>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</si>
  <si>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</si>
  <si>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</si>
  <si>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</si>
  <si>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</si>
  <si>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</si>
  <si>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</si>
  <si>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</si>
  <si>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</si>
  <si>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</si>
  <si>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</si>
  <si>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</si>
  <si>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</si>
  <si>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</si>
  <si>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</si>
  <si>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</si>
  <si>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</si>
  <si>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</si>
  <si>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</si>
  <si>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</si>
  <si>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</si>
  <si>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</si>
  <si>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</si>
  <si>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</si>
  <si>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</si>
  <si>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</si>
  <si>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</si>
  <si>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</si>
  <si>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</si>
  <si>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</si>
  <si>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</si>
  <si>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</si>
  <si>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</si>
  <si>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</si>
  <si>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</si>
  <si>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</si>
  <si>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</si>
  <si>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</si>
  <si>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</si>
  <si>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</si>
  <si>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</si>
  <si>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</si>
  <si>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</si>
  <si>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</si>
  <si>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</si>
  <si>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</si>
  <si>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</si>
  <si>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</si>
  <si>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</si>
  <si>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</si>
  <si>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</si>
  <si>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</si>
  <si>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</si>
  <si>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</si>
  <si>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</si>
  <si>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</si>
  <si>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</si>
  <si>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</si>
  <si>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</si>
  <si>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</si>
  <si>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</si>
  <si>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</si>
  <si>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</si>
  <si>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</si>
  <si>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</si>
  <si>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</si>
  <si>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</si>
  <si>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</si>
  <si>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</si>
  <si>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</si>
  <si>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</si>
  <si>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</si>
  <si>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</si>
  <si>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</si>
  <si>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</si>
  <si>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</si>
  <si>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</si>
  <si>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</si>
  <si>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</si>
  <si>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</si>
  <si>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</si>
  <si>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</si>
  <si>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</si>
  <si>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</si>
  <si>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</si>
  <si>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</si>
  <si>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</si>
  <si>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</si>
  <si>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</si>
  <si>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</si>
  <si>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</si>
  <si>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</si>
  <si>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</si>
  <si>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</si>
  <si>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</si>
  <si>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</si>
  <si>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</si>
  <si>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</si>
  <si>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</si>
  <si>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</si>
  <si>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</si>
  <si>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</si>
  <si>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</si>
  <si>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</si>
  <si>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</si>
  <si>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</si>
  <si>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</si>
  <si>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</si>
  <si>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</si>
  <si>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</si>
  <si>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</si>
  <si>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</si>
  <si>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</si>
  <si>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</si>
  <si>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</si>
  <si>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</si>
  <si>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</si>
  <si>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</si>
  <si>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</si>
  <si>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</si>
  <si>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</si>
  <si>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</si>
  <si>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</si>
  <si>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</si>
  <si>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</si>
  <si>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</si>
  <si>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</si>
  <si>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</si>
  <si>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</si>
  <si>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</si>
  <si>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</si>
  <si>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</si>
  <si>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</si>
  <si>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</si>
  <si>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</si>
  <si>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</si>
  <si>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</si>
  <si>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</si>
  <si>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</si>
  <si>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</si>
  <si>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</si>
  <si>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</si>
  <si>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</si>
  <si>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</si>
  <si>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</si>
  <si>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</si>
  <si>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</si>
  <si>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</si>
  <si>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</si>
  <si>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</si>
  <si>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</si>
  <si>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</si>
  <si>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</si>
  <si>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</si>
  <si>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</si>
  <si>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</si>
  <si>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</si>
  <si>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</si>
  <si>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</si>
  <si>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</si>
  <si>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</si>
  <si>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</si>
  <si>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</si>
  <si>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</si>
  <si>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</si>
  <si>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</si>
  <si>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</si>
  <si>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</si>
  <si>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</si>
  <si>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</si>
  <si>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</si>
  <si>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</si>
  <si>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</si>
  <si>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</si>
  <si>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</si>
  <si>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</si>
  <si>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</si>
  <si>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</si>
  <si>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</si>
  <si>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</si>
  <si>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</si>
  <si>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</si>
  <si>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</si>
  <si>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</si>
  <si>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</si>
  <si>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</si>
  <si>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</si>
  <si>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</si>
  <si>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</si>
  <si>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</si>
  <si>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</si>
  <si>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</si>
  <si>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</si>
  <si>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</si>
  <si>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</si>
  <si>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</si>
  <si>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</si>
  <si>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</si>
  <si>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</si>
  <si>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</si>
  <si>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</si>
  <si>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</si>
  <si>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</si>
  <si>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</si>
  <si>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</si>
  <si>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</si>
  <si>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</si>
  <si>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</si>
  <si>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</si>
  <si>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</si>
  <si>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</si>
  <si>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</si>
  <si>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</si>
  <si>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</si>
  <si>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</si>
  <si>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</si>
  <si>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</si>
  <si>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</si>
  <si>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</si>
  <si>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</si>
  <si>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</si>
  <si>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</si>
  <si>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</si>
  <si>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</si>
  <si>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</si>
  <si>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</si>
  <si>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</si>
  <si>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</si>
  <si>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</si>
  <si>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</si>
  <si>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</si>
  <si>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</si>
  <si>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</si>
  <si>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</si>
  <si>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</si>
  <si>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</si>
  <si>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</si>
  <si>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</si>
  <si>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</si>
  <si>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</si>
  <si>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</si>
  <si>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</si>
  <si>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</si>
  <si>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</si>
  <si>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</si>
  <si>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</si>
  <si>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</si>
  <si>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</si>
  <si>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</si>
  <si>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</si>
  <si>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</si>
  <si>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</si>
  <si>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</si>
  <si>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</si>
  <si>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</si>
  <si>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</si>
  <si>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</si>
  <si>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</si>
  <si>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</si>
  <si>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</si>
  <si>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</si>
  <si>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</si>
  <si>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</si>
  <si>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</si>
  <si>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</si>
  <si>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</si>
  <si>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</si>
  <si>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</si>
  <si>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</si>
  <si>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</si>
  <si>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</si>
  <si>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</si>
  <si>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</si>
  <si>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</si>
  <si>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</si>
  <si>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</si>
  <si>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</si>
  <si>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</si>
  <si>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</si>
  <si>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</si>
  <si>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</si>
  <si>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</si>
  <si>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</si>
  <si>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</si>
  <si>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</si>
  <si>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</si>
  <si>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</si>
  <si>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</si>
  <si>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</si>
  <si>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</si>
  <si>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</si>
  <si>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</si>
  <si>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</si>
  <si>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</si>
  <si>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</si>
  <si>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</si>
  <si>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</si>
  <si>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</si>
  <si>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</si>
  <si>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</si>
  <si>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</si>
  <si>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</si>
  <si>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</si>
  <si>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</si>
  <si>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</si>
  <si>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</si>
  <si>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</si>
  <si>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</si>
  <si>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</si>
  <si>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</si>
  <si>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</si>
  <si>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</si>
  <si>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</si>
  <si>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</si>
  <si>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</si>
  <si>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</si>
  <si>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</si>
  <si>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</si>
  <si>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</si>
  <si>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</si>
  <si>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</si>
  <si>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</si>
  <si>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</si>
  <si>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</si>
  <si>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</si>
  <si>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</si>
  <si>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</si>
  <si>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</si>
  <si>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</si>
  <si>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</si>
  <si>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</si>
  <si>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</si>
  <si>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</si>
  <si>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</si>
  <si>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</si>
  <si>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</si>
  <si>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</si>
  <si>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</si>
  <si>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</si>
  <si>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</si>
  <si>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</si>
  <si>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</si>
  <si>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</si>
  <si>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</si>
  <si>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</si>
  <si>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</si>
  <si>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</si>
  <si>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</si>
  <si>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</si>
  <si>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</si>
  <si>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</si>
  <si>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</si>
  <si>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</si>
  <si>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</si>
  <si>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</si>
  <si>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</si>
  <si>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</si>
  <si>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</si>
  <si>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</si>
  <si>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</si>
  <si>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</si>
  <si>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</si>
  <si>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</si>
  <si>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</si>
  <si>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</si>
  <si>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</si>
  <si>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</si>
  <si>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</si>
  <si>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</si>
  <si>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</si>
  <si>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</si>
  <si>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</si>
  <si>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</si>
  <si>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</si>
  <si>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</si>
  <si>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</si>
  <si>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</si>
  <si>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</si>
  <si>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</si>
  <si>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</si>
  <si>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</si>
  <si>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</si>
  <si>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</si>
  <si>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</si>
  <si>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</si>
  <si>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</si>
  <si>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</si>
  <si>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</si>
  <si>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</si>
  <si>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</si>
  <si>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</si>
  <si>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</si>
  <si>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</si>
  <si>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</si>
  <si>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</si>
  <si>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</si>
  <si>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</si>
  <si>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</si>
  <si>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</si>
  <si>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</si>
  <si>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</si>
  <si>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</si>
  <si>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</si>
  <si>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</si>
  <si>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</si>
  <si>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</si>
  <si>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</si>
  <si>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</si>
  <si>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</si>
  <si>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</si>
  <si>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</si>
  <si>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</si>
  <si>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</si>
  <si>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</si>
  <si>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</si>
  <si>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</si>
  <si>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</si>
  <si>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</si>
  <si>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</si>
  <si>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</si>
  <si>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</si>
  <si>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</si>
  <si>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</si>
  <si>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</si>
  <si>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</si>
  <si>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</si>
  <si>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</si>
  <si>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</si>
  <si>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</si>
  <si>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</si>
  <si>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</si>
  <si>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</si>
  <si>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</si>
  <si>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</si>
  <si>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</si>
  <si>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</si>
  <si>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</si>
  <si>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</si>
  <si>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</si>
  <si>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</si>
  <si>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</si>
  <si>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</si>
  <si>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</si>
  <si>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</si>
  <si>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</si>
  <si>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</si>
  <si>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</si>
  <si>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</si>
  <si>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</si>
  <si>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</si>
  <si>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</si>
  <si>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</si>
  <si>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</si>
  <si>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</si>
  <si>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</si>
  <si>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</si>
  <si>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</si>
  <si>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</si>
  <si>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</si>
  <si>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</si>
  <si>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</si>
  <si>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</si>
  <si>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</si>
  <si>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</si>
  <si>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</si>
  <si>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</si>
  <si>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</si>
  <si>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</si>
  <si>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</si>
  <si>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</si>
  <si>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</si>
  <si>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</si>
  <si>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</si>
  <si>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</si>
  <si>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</si>
  <si>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</si>
  <si>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</si>
  <si>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</si>
  <si>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</si>
  <si>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</si>
  <si>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</si>
  <si>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</si>
  <si>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</si>
  <si>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</si>
  <si>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</si>
  <si>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</si>
  <si>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</si>
  <si>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</si>
  <si>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</si>
  <si>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</si>
  <si>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</si>
  <si>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</si>
  <si>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</si>
  <si>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</si>
  <si>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</si>
  <si>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</si>
  <si>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</si>
  <si>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</si>
  <si>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</si>
  <si>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</si>
  <si>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</si>
  <si>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</si>
  <si>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</si>
  <si>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</si>
  <si>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</si>
  <si>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</si>
  <si>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</si>
  <si>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</si>
  <si>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</si>
  <si>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</si>
  <si>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</si>
  <si>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</si>
  <si>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</si>
  <si>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</si>
  <si>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</si>
  <si>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</si>
  <si>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</si>
  <si>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</si>
  <si>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</si>
  <si>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</si>
  <si>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</si>
  <si>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</si>
  <si>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</si>
  <si>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</si>
  <si>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</si>
  <si>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</si>
  <si>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</si>
  <si>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</si>
  <si>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</si>
  <si>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</si>
  <si>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</si>
  <si>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</si>
  <si>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</si>
  <si>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</si>
  <si>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</si>
  <si>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</si>
  <si>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</si>
  <si>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</si>
  <si>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</si>
  <si>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</si>
  <si>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</si>
  <si>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</si>
  <si>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</si>
  <si>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</si>
  <si>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</si>
  <si>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</si>
  <si>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</si>
  <si>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</si>
  <si>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</si>
  <si>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</si>
  <si>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</si>
  <si>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</si>
  <si>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</si>
  <si>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</si>
  <si>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</si>
  <si>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</si>
  <si>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</si>
  <si>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</si>
  <si>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</si>
  <si>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</si>
  <si>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</si>
  <si>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</si>
  <si>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</si>
  <si>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</si>
  <si>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</si>
  <si>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</si>
  <si>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</si>
  <si>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</si>
  <si>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</si>
  <si>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</si>
  <si>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</si>
  <si>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</si>
  <si>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</si>
  <si>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</si>
  <si>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</si>
  <si>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</si>
  <si>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</si>
  <si>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</si>
  <si>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</si>
  <si>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</si>
  <si>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</si>
  <si>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</si>
  <si>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</si>
  <si>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</si>
  <si>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</si>
  <si>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</si>
  <si>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</si>
  <si>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</si>
  <si>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</si>
  <si>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</si>
  <si>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</si>
  <si>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</si>
  <si>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</si>
  <si>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</si>
  <si>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</si>
  <si>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</si>
  <si>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</si>
  <si>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</si>
  <si>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</si>
  <si>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</si>
  <si>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</si>
  <si>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</si>
  <si>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</si>
  <si>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</si>
  <si>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</si>
  <si>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</si>
  <si>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</si>
  <si>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</si>
  <si>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</si>
  <si>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</si>
  <si>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</si>
  <si>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</si>
  <si>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</si>
  <si>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</si>
  <si>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</si>
  <si>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</si>
  <si>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</si>
  <si>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</si>
  <si>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</si>
  <si>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</si>
  <si>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</si>
  <si>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</si>
  <si>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</si>
  <si>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</si>
  <si>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</si>
  <si>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</si>
  <si>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</si>
  <si>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</si>
  <si>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</si>
  <si>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</si>
  <si>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</si>
  <si>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</si>
  <si>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</si>
  <si>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</si>
  <si>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</si>
  <si>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</si>
  <si>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</si>
  <si>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</si>
  <si>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</si>
  <si>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</si>
  <si>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</si>
  <si>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</si>
  <si>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</si>
  <si>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</si>
  <si>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</si>
  <si>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</si>
  <si>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</si>
  <si>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</si>
  <si>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</si>
  <si>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</si>
  <si>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</si>
  <si>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</si>
  <si>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</si>
  <si>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</si>
  <si>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</si>
  <si>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</si>
  <si>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</si>
  <si>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</si>
  <si>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</si>
  <si>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</si>
  <si>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</si>
  <si>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</si>
  <si>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</si>
  <si>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</si>
  <si>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</si>
  <si>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</si>
  <si>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</si>
  <si>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</si>
  <si>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</si>
  <si>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</si>
  <si>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</si>
  <si>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</si>
  <si>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</si>
  <si>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</si>
  <si>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</si>
  <si>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</si>
  <si>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</si>
  <si>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</si>
  <si>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</si>
  <si>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</si>
  <si>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</si>
  <si>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</si>
  <si>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</si>
  <si>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</si>
  <si>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</si>
  <si>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</si>
  <si>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</si>
  <si>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</si>
  <si>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</si>
  <si>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</si>
  <si>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</si>
  <si>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</si>
  <si>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</si>
  <si>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</si>
  <si>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</si>
  <si>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</si>
  <si>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</si>
  <si>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</si>
  <si>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</si>
  <si>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</si>
  <si>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</si>
  <si>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</si>
  <si>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</si>
  <si>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</si>
  <si>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</si>
  <si>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</si>
  <si>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</si>
  <si>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</si>
  <si>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</si>
  <si>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</si>
  <si>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</si>
  <si>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</si>
  <si>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</si>
  <si>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</si>
  <si>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</si>
  <si>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</si>
  <si>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</si>
  <si>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</si>
  <si>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</si>
  <si>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</si>
  <si>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</si>
  <si>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</si>
  <si>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</si>
  <si>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</si>
  <si>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</si>
  <si>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</si>
  <si>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</si>
  <si>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</si>
  <si>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</si>
  <si>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</si>
  <si>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</si>
  <si>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</si>
  <si>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</si>
  <si>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</si>
  <si>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</si>
  <si>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</si>
  <si>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</si>
  <si>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</si>
  <si>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</si>
  <si>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</si>
  <si>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</si>
  <si>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</si>
  <si>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</si>
  <si>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</si>
  <si>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</si>
  <si>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</si>
  <si>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</si>
  <si>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</si>
  <si>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</si>
  <si>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</si>
  <si>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</si>
  <si>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</si>
  <si>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</si>
  <si>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</si>
  <si>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</si>
  <si>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</si>
  <si>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</si>
  <si>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</si>
  <si>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</si>
  <si>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</si>
  <si>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</si>
  <si>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</si>
  <si>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</si>
  <si>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</si>
  <si>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</si>
  <si>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</si>
  <si>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</si>
  <si>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</si>
  <si>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</si>
  <si>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</si>
  <si>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</si>
  <si>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</si>
  <si>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</si>
  <si>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</si>
  <si>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</si>
  <si>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</si>
  <si>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</si>
  <si>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</si>
  <si>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</si>
  <si>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</si>
  <si>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</si>
  <si>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</si>
  <si>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</si>
  <si>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</si>
  <si>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</si>
  <si>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</si>
  <si>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</si>
  <si>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</si>
  <si>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</si>
  <si>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</si>
  <si>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</si>
  <si>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</si>
  <si>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</si>
  <si>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</si>
  <si>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</si>
  <si>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</si>
  <si>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</si>
  <si>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</si>
  <si>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</si>
  <si>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</si>
  <si>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</si>
  <si>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</si>
  <si>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</si>
  <si>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</si>
  <si>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</si>
  <si>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</si>
  <si>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</si>
  <si>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</si>
  <si>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</si>
  <si>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</si>
  <si>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</si>
  <si>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</si>
  <si>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</si>
  <si>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</si>
  <si>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</si>
  <si>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</si>
  <si>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</si>
  <si>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</si>
  <si>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</si>
  <si>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</si>
  <si>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</si>
  <si>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</si>
  <si>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</si>
  <si>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</si>
  <si>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</si>
  <si>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</si>
  <si>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</si>
  <si>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</si>
  <si>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</si>
  <si>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</si>
  <si>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</si>
  <si>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</si>
  <si>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</si>
  <si>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</si>
  <si>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</si>
  <si>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</si>
  <si>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</si>
  <si>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</si>
  <si>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</si>
  <si>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</si>
  <si>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</si>
  <si>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</si>
  <si>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</si>
  <si>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</si>
  <si>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</si>
  <si>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</si>
  <si>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</si>
  <si>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</si>
  <si>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</si>
  <si>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</si>
  <si>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</si>
  <si>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</si>
  <si>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</si>
  <si>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</si>
  <si>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</si>
  <si>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</si>
  <si>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</si>
  <si>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</si>
  <si>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</si>
  <si>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</si>
  <si>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</si>
  <si>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</si>
  <si>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</si>
  <si>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</si>
  <si>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</si>
  <si>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</si>
  <si>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</si>
  <si>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</si>
  <si>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</si>
  <si>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</si>
  <si>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</si>
  <si>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</si>
  <si>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</si>
  <si>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</si>
  <si>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</si>
  <si>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</si>
  <si>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</si>
  <si>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</si>
  <si>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</si>
  <si>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</si>
  <si>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</si>
  <si>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</si>
  <si>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</si>
  <si>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</si>
  <si>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</si>
  <si>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</si>
  <si>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</si>
  <si>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</si>
  <si>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</si>
  <si>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</si>
  <si>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</si>
  <si>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</si>
  <si>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</si>
  <si>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</si>
  <si>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</si>
  <si>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</si>
  <si>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</si>
  <si>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</si>
  <si>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</si>
  <si>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</si>
  <si>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</si>
  <si>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</si>
  <si>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</si>
  <si>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</si>
  <si>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</si>
  <si>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</si>
  <si>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</si>
  <si>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</si>
  <si>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</si>
  <si>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</si>
  <si>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</si>
  <si>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</si>
  <si>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</si>
  <si>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</si>
  <si>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</si>
  <si>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</si>
  <si>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</si>
  <si>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</si>
  <si>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</si>
  <si>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</si>
  <si>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</si>
  <si>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</si>
  <si>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</si>
  <si>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</si>
  <si>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</si>
  <si>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</si>
  <si>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</si>
  <si>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</si>
  <si>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</si>
  <si>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</si>
  <si>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</si>
  <si>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</si>
  <si>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</si>
  <si>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</si>
  <si>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</si>
  <si>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</si>
  <si>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</si>
  <si>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</si>
  <si>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</si>
  <si>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</si>
  <si>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</si>
  <si>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</si>
  <si>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</si>
  <si>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</si>
  <si>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</si>
  <si>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</si>
  <si>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</si>
  <si>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</si>
  <si>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</si>
  <si>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</si>
  <si>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</si>
  <si>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</si>
  <si>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</si>
  <si>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</si>
  <si>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</si>
  <si>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</si>
  <si>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</si>
  <si>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</si>
  <si>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</si>
  <si>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</si>
  <si>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</si>
  <si>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</si>
  <si>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</si>
  <si>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</si>
  <si>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</si>
  <si>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</si>
  <si>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</si>
  <si>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</si>
  <si>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</si>
  <si>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</si>
  <si>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</si>
  <si>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</si>
  <si>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</si>
  <si>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</si>
  <si>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</si>
  <si>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</si>
  <si>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</si>
  <si>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</si>
  <si>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</si>
  <si>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</si>
  <si>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</si>
  <si>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</si>
  <si>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</si>
  <si>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</si>
  <si>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</si>
  <si>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</si>
  <si>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</si>
  <si>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</si>
  <si>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</si>
  <si>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</si>
  <si>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</si>
  <si>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</si>
  <si>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</si>
  <si>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</si>
  <si>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</si>
  <si>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</si>
  <si>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</si>
  <si>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</si>
  <si>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</si>
  <si>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</si>
  <si>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</si>
  <si>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</si>
  <si>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</si>
  <si>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</si>
  <si>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</si>
  <si>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</si>
  <si>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</si>
  <si>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</si>
  <si>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</si>
  <si>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</si>
  <si>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</si>
  <si>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</si>
  <si>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</si>
  <si>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</si>
  <si>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</si>
  <si>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</si>
  <si>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</si>
  <si>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</si>
  <si>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</si>
  <si>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</si>
  <si>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</si>
  <si>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</si>
  <si>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</si>
  <si>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</si>
  <si>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</si>
  <si>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</si>
  <si>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</si>
  <si>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</si>
  <si>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</si>
  <si>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</si>
  <si>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</si>
  <si>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</si>
  <si>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</si>
  <si>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</si>
  <si>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</si>
  <si>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</si>
  <si>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</si>
  <si>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</si>
  <si>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</si>
  <si>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</si>
  <si>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</si>
  <si>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</si>
  <si>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</si>
  <si>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</si>
  <si>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</si>
  <si>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</si>
  <si>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</si>
  <si>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</si>
  <si>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</si>
  <si>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</si>
  <si>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</si>
  <si>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</si>
  <si>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</si>
  <si>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</si>
  <si>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</si>
  <si>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</si>
  <si>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</si>
  <si>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</si>
  <si>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</si>
  <si>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</si>
  <si>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</si>
  <si>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</si>
  <si>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</si>
  <si>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</si>
  <si>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</si>
  <si>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</si>
  <si>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</si>
  <si>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</si>
  <si>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</si>
  <si>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</si>
  <si>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</si>
  <si>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</si>
  <si>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</si>
  <si>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</si>
  <si>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</si>
  <si>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</si>
  <si>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</si>
  <si>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</si>
  <si>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</si>
  <si>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</si>
  <si>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</si>
  <si>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</si>
  <si>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</si>
  <si>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</si>
  <si>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</si>
  <si>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</si>
  <si>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</si>
  <si>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</si>
  <si>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</si>
  <si>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</si>
  <si>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</si>
  <si>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</si>
  <si>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</si>
  <si>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</si>
  <si>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</si>
  <si>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</si>
  <si>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</si>
  <si>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</si>
  <si>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</si>
  <si>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</si>
  <si>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</si>
  <si>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</si>
  <si>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</si>
  <si>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</si>
  <si>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</si>
  <si>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</si>
  <si>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</si>
  <si>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</si>
  <si>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</si>
  <si>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</si>
  <si>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</si>
  <si>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</si>
  <si>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</si>
  <si>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</si>
  <si>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</si>
  <si>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</si>
  <si>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</si>
  <si>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</si>
  <si>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</si>
  <si>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</si>
  <si>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</si>
  <si>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</si>
  <si>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</si>
  <si>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</si>
  <si>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</si>
  <si>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</si>
  <si>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</si>
  <si>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</si>
  <si>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</si>
  <si>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</si>
  <si>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</si>
  <si>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</si>
  <si>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</si>
  <si>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</si>
  <si>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</si>
  <si>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</si>
  <si>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</si>
  <si>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</si>
  <si>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</si>
  <si>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</si>
  <si>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</si>
  <si>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</si>
  <si>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</si>
  <si>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</si>
  <si>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</si>
  <si>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</si>
  <si>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</si>
  <si>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</si>
  <si>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</si>
  <si>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</si>
  <si>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</si>
  <si>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</si>
  <si>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</si>
  <si>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</si>
  <si>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</si>
  <si>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</si>
  <si>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</si>
  <si>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</si>
  <si>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</si>
  <si>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</si>
  <si>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</si>
  <si>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</si>
  <si>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</si>
  <si>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</si>
  <si>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</si>
  <si>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</si>
  <si>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</si>
  <si>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</si>
  <si>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</si>
  <si>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</si>
  <si>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</si>
  <si>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</si>
  <si>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</si>
  <si>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</si>
  <si>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</si>
  <si>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</si>
  <si>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</si>
  <si>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</si>
  <si>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</si>
  <si>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</si>
  <si>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</si>
  <si>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</si>
  <si>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</si>
  <si>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</si>
  <si>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</si>
  <si>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</si>
  <si>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</si>
  <si>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</si>
  <si>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</si>
  <si>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</si>
  <si>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</si>
  <si>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</si>
  <si>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</si>
  <si>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</si>
  <si>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</si>
  <si>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</si>
  <si>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</si>
  <si>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</si>
  <si>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</si>
  <si>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</si>
  <si>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</si>
  <si>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</si>
  <si>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</si>
  <si>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</si>
  <si>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</si>
  <si>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</si>
  <si>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</si>
  <si>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</si>
  <si>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</si>
  <si>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</si>
  <si>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</si>
  <si>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</si>
  <si>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</si>
  <si>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</si>
  <si>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</si>
  <si>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</si>
  <si>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</si>
  <si>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</si>
  <si>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</si>
  <si>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</si>
  <si>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</si>
  <si>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</si>
  <si>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</si>
  <si>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</si>
  <si>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</si>
  <si>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</si>
  <si>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</si>
  <si>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</si>
  <si>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</si>
  <si>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</si>
  <si>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</si>
  <si>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</si>
  <si>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</si>
  <si>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</si>
  <si>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</si>
  <si>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</si>
  <si>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</si>
  <si>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</si>
  <si>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</si>
  <si>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</si>
  <si>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</si>
  <si>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</si>
  <si>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</si>
  <si>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</si>
  <si>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</si>
  <si>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</si>
  <si>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</si>
  <si>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</si>
  <si>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</si>
  <si>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</si>
  <si>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</si>
  <si>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</si>
  <si>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</si>
  <si>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</si>
  <si>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</si>
  <si>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</si>
  <si>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</si>
  <si>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</si>
  <si>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</si>
  <si>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</si>
  <si>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</si>
  <si>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</si>
  <si>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</si>
  <si>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</si>
  <si>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</si>
  <si>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</si>
  <si>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</si>
  <si>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</si>
  <si>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</si>
  <si>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</si>
  <si>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</si>
  <si>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</si>
  <si>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</si>
  <si>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</si>
  <si>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</si>
  <si>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</si>
  <si>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</si>
  <si>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</si>
  <si>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</si>
  <si>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</si>
  <si>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</si>
  <si>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</si>
  <si>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</si>
  <si>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</si>
  <si>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</si>
  <si>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</si>
  <si>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</si>
  <si>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</si>
  <si>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</si>
  <si>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</si>
  <si>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</si>
  <si>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</si>
  <si>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</si>
  <si>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</si>
  <si>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</si>
  <si>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</si>
  <si>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</si>
  <si>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</si>
  <si>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</si>
  <si>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</si>
  <si>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</si>
  <si>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</si>
  <si>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</si>
  <si>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</si>
  <si>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</si>
  <si>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</si>
  <si>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</si>
  <si>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</si>
  <si>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</si>
  <si>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</si>
  <si>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</si>
  <si>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</si>
  <si>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</si>
  <si>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</si>
  <si>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</si>
  <si>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</si>
  <si>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</si>
  <si>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</si>
  <si>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</si>
  <si>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</si>
  <si>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</si>
  <si>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</si>
  <si>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</si>
  <si>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</si>
  <si>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</si>
  <si>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</si>
  <si>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</si>
  <si>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</si>
  <si>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</si>
  <si>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</si>
  <si>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</si>
  <si>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</si>
  <si>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</si>
  <si>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</si>
  <si>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</si>
  <si>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</si>
  <si>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</si>
  <si>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</si>
  <si>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</si>
  <si>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</si>
  <si>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</si>
  <si>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</si>
  <si>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</si>
  <si>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</si>
  <si>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</si>
  <si>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</si>
  <si>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</si>
  <si>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</si>
  <si>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</si>
  <si>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</si>
  <si>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</si>
  <si>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</si>
  <si>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</si>
  <si>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</si>
  <si>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</si>
  <si>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</si>
  <si>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</si>
  <si>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</si>
  <si>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</si>
  <si>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</si>
  <si>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</si>
  <si>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</si>
  <si>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</si>
  <si>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</si>
  <si>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</si>
  <si>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</si>
  <si>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</si>
  <si>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</si>
  <si>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</si>
  <si>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</si>
  <si>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</si>
  <si>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</si>
  <si>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</si>
  <si>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</si>
  <si>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</si>
  <si>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</si>
  <si>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</si>
  <si>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</si>
  <si>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</si>
  <si>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</si>
  <si>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</si>
  <si>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</si>
  <si>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</si>
  <si>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</si>
  <si>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</si>
  <si>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</si>
  <si>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</si>
  <si>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</si>
  <si>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</si>
  <si>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</si>
  <si>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</si>
  <si>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</si>
  <si>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</si>
  <si>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</si>
  <si>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</si>
  <si>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</si>
  <si>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</si>
  <si>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</si>
  <si>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</si>
  <si>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</si>
  <si>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</si>
  <si>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</si>
  <si>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</si>
  <si>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</si>
  <si>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</si>
  <si>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</si>
  <si>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</si>
  <si>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</si>
  <si>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</si>
  <si>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</si>
  <si>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</si>
  <si>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</si>
  <si>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</si>
  <si>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</si>
  <si>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</si>
  <si>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</si>
  <si>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</si>
  <si>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</si>
  <si>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</si>
  <si>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</si>
  <si>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</si>
  <si>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</si>
  <si>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</si>
  <si>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</si>
  <si>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</si>
  <si>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</si>
  <si>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</si>
  <si>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</si>
  <si>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</si>
  <si>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</si>
  <si>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</si>
  <si>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</si>
  <si>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</si>
  <si>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</si>
  <si>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</si>
  <si>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</si>
  <si>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</si>
  <si>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</si>
  <si>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</si>
  <si>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</si>
  <si>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</si>
  <si>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</si>
  <si>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</si>
  <si>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</si>
  <si>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</si>
  <si>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</si>
  <si>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</si>
  <si>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</si>
  <si>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</si>
  <si>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</si>
  <si>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</si>
  <si>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</si>
  <si>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</si>
  <si>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</si>
  <si>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</si>
  <si>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</si>
  <si>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</si>
  <si>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</si>
  <si>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</si>
  <si>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</si>
  <si>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</si>
  <si>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</si>
  <si>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</si>
  <si>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</si>
  <si>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</si>
  <si>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</si>
  <si>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</si>
  <si>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</si>
  <si>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</si>
  <si>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</si>
  <si>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</si>
  <si>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</si>
  <si>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</si>
  <si>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</si>
  <si>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</si>
  <si>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</si>
  <si>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</si>
  <si>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</si>
  <si>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</si>
  <si>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</si>
  <si>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</si>
  <si>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</si>
  <si>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</si>
  <si>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</si>
  <si>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</si>
  <si>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</si>
  <si>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</si>
  <si>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</si>
  <si>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</si>
  <si>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</si>
  <si>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</si>
  <si>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</si>
  <si>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</si>
  <si>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</si>
  <si>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</si>
  <si>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</si>
  <si>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</si>
  <si>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</si>
  <si>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</si>
  <si>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</si>
  <si>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</si>
  <si>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</si>
  <si>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</si>
  <si>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</si>
  <si>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</si>
  <si>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</si>
  <si>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</si>
  <si>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</si>
  <si>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</si>
  <si>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</si>
  <si>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</si>
  <si>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</si>
  <si>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</si>
  <si>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</si>
  <si>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</si>
  <si>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</si>
  <si>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</si>
  <si>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</si>
  <si>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</si>
  <si>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</si>
  <si>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</si>
  <si>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</si>
  <si>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</si>
  <si>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</si>
  <si>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</si>
  <si>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</si>
  <si>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</si>
  <si>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</si>
  <si>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</si>
  <si>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</si>
  <si>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</si>
  <si>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</si>
  <si>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</si>
  <si>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</si>
  <si>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</si>
  <si>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</si>
  <si>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</si>
  <si>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</si>
  <si>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</si>
  <si>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</si>
  <si>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</si>
  <si>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</si>
  <si>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</si>
  <si>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</si>
  <si>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</si>
  <si>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</si>
  <si>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</si>
  <si>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</si>
  <si>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</si>
  <si>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</si>
  <si>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</si>
  <si>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</si>
  <si>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</si>
  <si>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</si>
  <si>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</si>
  <si>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</si>
  <si>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</si>
  <si>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</si>
  <si>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</si>
  <si>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</si>
  <si>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</si>
  <si>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</si>
  <si>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</si>
  <si>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</si>
  <si>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</si>
  <si>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</si>
  <si>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</si>
  <si>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</si>
  <si>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</si>
  <si>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</si>
  <si>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</si>
  <si>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</si>
  <si>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</si>
  <si>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</si>
  <si>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</si>
  <si>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</si>
  <si>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</si>
  <si>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</si>
  <si>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</si>
  <si>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</si>
  <si>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</si>
  <si>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</si>
  <si>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</si>
  <si>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</si>
  <si>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</si>
  <si>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</si>
  <si>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</si>
  <si>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</si>
  <si>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</si>
  <si>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</si>
  <si>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</si>
  <si>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</si>
  <si>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</si>
  <si>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</si>
  <si>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</si>
  <si>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</si>
  <si>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</si>
  <si>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</si>
  <si>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</si>
  <si>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</si>
  <si>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</si>
  <si>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</si>
  <si>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</si>
  <si>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</si>
  <si>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</si>
  <si>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</si>
  <si>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</si>
  <si>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</si>
  <si>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</si>
  <si>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</si>
  <si>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</si>
  <si>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</si>
  <si>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</si>
  <si>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</si>
  <si>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</si>
  <si>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</si>
  <si>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</si>
  <si>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</si>
  <si>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</si>
  <si>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</si>
  <si>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</si>
  <si>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</si>
  <si>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</si>
  <si>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</si>
  <si>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</si>
  <si>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</si>
  <si>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</si>
  <si>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</si>
  <si>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</si>
  <si>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</si>
  <si>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</si>
  <si>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</si>
  <si>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</si>
  <si>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</si>
  <si>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</si>
  <si>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</si>
  <si>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</si>
  <si>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</si>
  <si>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</si>
  <si>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</si>
  <si>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</si>
  <si>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</si>
  <si>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</si>
  <si>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</si>
  <si>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</si>
  <si>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</si>
  <si>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</si>
  <si>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</si>
  <si>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</si>
  <si>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</si>
  <si>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</si>
  <si>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</si>
  <si>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</si>
  <si>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</si>
  <si>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</si>
  <si>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</si>
  <si>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</si>
  <si>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</si>
  <si>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</si>
  <si>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</si>
  <si>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</si>
  <si>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</si>
  <si>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</si>
  <si>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</si>
  <si>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</si>
  <si>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</si>
  <si>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</si>
  <si>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</si>
  <si>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</si>
  <si>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</si>
  <si>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</si>
  <si>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</si>
  <si>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</si>
  <si>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</si>
  <si>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</si>
  <si>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</si>
  <si>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</si>
  <si>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</si>
  <si>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</si>
  <si>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</si>
  <si>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</si>
  <si>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</si>
  <si>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</si>
  <si>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</si>
  <si>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</si>
  <si>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</si>
  <si>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</si>
  <si>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</si>
  <si>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</si>
  <si>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</si>
  <si>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</si>
  <si>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</si>
  <si>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</si>
  <si>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</si>
  <si>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</si>
  <si>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</si>
  <si>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</si>
  <si>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</si>
  <si>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</si>
  <si>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</si>
  <si>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</si>
  <si>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</si>
  <si>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</si>
  <si>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</si>
  <si>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</si>
  <si>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</si>
  <si>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</si>
  <si>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</si>
  <si>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</si>
  <si>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</si>
  <si>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</si>
  <si>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</si>
  <si>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</si>
  <si>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</si>
  <si>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</si>
  <si>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</si>
  <si>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</si>
  <si>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</si>
  <si>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</si>
  <si>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</si>
  <si>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</si>
  <si>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</si>
  <si>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</si>
  <si>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</si>
  <si>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</si>
  <si>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</si>
  <si>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</si>
  <si>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</si>
  <si>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</si>
  <si>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</si>
  <si>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</si>
  <si>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</si>
  <si>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</si>
  <si>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</si>
  <si>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</si>
  <si>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</si>
  <si>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</si>
  <si>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</si>
  <si>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</si>
  <si>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</si>
  <si>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</si>
  <si>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</si>
  <si>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</si>
  <si>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</si>
  <si>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</si>
  <si>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</si>
  <si>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</si>
  <si>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</si>
  <si>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</si>
  <si>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</si>
  <si>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</si>
  <si>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</si>
  <si>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</si>
  <si>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</si>
  <si>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</si>
  <si>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</si>
  <si>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</si>
  <si>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</si>
  <si>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</si>
  <si>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</si>
  <si>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</si>
  <si>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</si>
  <si>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</si>
  <si>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</si>
  <si>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</si>
  <si>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</si>
  <si>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</si>
  <si>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</si>
  <si>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</si>
  <si>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</si>
  <si>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</si>
  <si>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</si>
  <si>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</si>
  <si>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</si>
  <si>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</si>
  <si>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</si>
  <si>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</si>
  <si>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</si>
  <si>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</si>
  <si>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</si>
  <si>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</si>
  <si>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</si>
  <si>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</si>
  <si>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</si>
  <si>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</si>
  <si>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</si>
  <si>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</si>
  <si>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</si>
  <si>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</si>
  <si>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</si>
  <si>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</si>
  <si>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</si>
  <si>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</si>
  <si>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</si>
  <si>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</si>
  <si>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</si>
  <si>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</si>
  <si>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</si>
  <si>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</si>
  <si>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</si>
  <si>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</si>
  <si>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</si>
  <si>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</si>
  <si>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</si>
  <si>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</si>
  <si>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</si>
  <si>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</si>
  <si>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</si>
  <si>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</si>
  <si>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</si>
  <si>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</si>
  <si>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</si>
  <si>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</si>
  <si>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</si>
  <si>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</si>
  <si>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</si>
  <si>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</si>
  <si>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</si>
  <si>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</si>
  <si>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</si>
  <si>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</si>
  <si>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</si>
  <si>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</si>
  <si>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</si>
  <si>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</si>
  <si>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</si>
  <si>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</si>
  <si>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</si>
  <si>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</si>
  <si>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</si>
  <si>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</si>
  <si>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</si>
  <si>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</si>
  <si>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</si>
  <si>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</si>
  <si>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</si>
  <si>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</si>
  <si>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</si>
  <si>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</si>
  <si>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</si>
  <si>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</si>
  <si>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</si>
  <si>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</si>
  <si>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</si>
  <si>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</si>
  <si>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</si>
  <si>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</si>
  <si>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</si>
  <si>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</si>
  <si>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</si>
  <si>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</si>
  <si>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</si>
  <si>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</si>
  <si>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</si>
  <si>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</si>
  <si>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</si>
  <si>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</si>
  <si>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</si>
  <si>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</si>
  <si>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</si>
  <si>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</si>
  <si>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</si>
  <si>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</si>
  <si>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</si>
  <si>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</si>
  <si>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</si>
  <si>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</si>
  <si>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</si>
  <si>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</si>
  <si>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</si>
  <si>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</si>
  <si>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</si>
  <si>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</si>
  <si>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</si>
  <si>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</si>
  <si>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</si>
  <si>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</si>
  <si>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</si>
  <si>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</si>
  <si>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</si>
  <si>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</si>
  <si>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</si>
  <si>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</si>
  <si>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</si>
  <si>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</si>
  <si>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</si>
  <si>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</si>
  <si>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</si>
  <si>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</si>
  <si>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</si>
  <si>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</si>
  <si>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</si>
  <si>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</si>
  <si>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</si>
  <si>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</si>
  <si>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</si>
  <si>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</si>
  <si>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</si>
  <si>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</si>
  <si>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</si>
  <si>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</si>
  <si>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</si>
  <si>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</si>
  <si>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</si>
  <si>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</si>
  <si>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</si>
  <si>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</si>
  <si>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</si>
  <si>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</si>
  <si>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</si>
  <si>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</si>
  <si>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</si>
  <si>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</si>
  <si>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</si>
  <si>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</si>
  <si>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</si>
  <si>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</si>
  <si>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</si>
  <si>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</si>
  <si>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</si>
  <si>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</si>
  <si>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</si>
  <si>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</si>
  <si>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</si>
  <si>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</si>
  <si>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</si>
  <si>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</si>
  <si>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</si>
  <si>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</si>
  <si>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</si>
  <si>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</si>
  <si>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</si>
  <si>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</si>
  <si>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</si>
  <si>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</si>
  <si>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</si>
  <si>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</si>
  <si>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</si>
  <si>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</si>
  <si>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</si>
  <si>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</si>
  <si>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</si>
  <si>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</si>
  <si>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</si>
  <si>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</si>
  <si>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</si>
  <si>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</si>
  <si>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</si>
  <si>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</si>
  <si>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</si>
  <si>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</si>
  <si>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</si>
  <si>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</si>
  <si>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</si>
  <si>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</si>
  <si>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</si>
  <si>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</si>
  <si>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</si>
  <si>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</si>
  <si>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</si>
  <si>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</si>
  <si>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</si>
  <si>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</si>
  <si>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</si>
  <si>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</si>
  <si>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</si>
  <si>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</si>
  <si>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</si>
  <si>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</si>
  <si>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</si>
  <si>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</si>
  <si>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</si>
  <si>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</si>
  <si>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</si>
  <si>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</si>
  <si>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</si>
  <si>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</si>
  <si>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</si>
  <si>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</si>
  <si>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</si>
  <si>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</si>
  <si>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</si>
  <si>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</si>
  <si>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</si>
  <si>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</si>
  <si>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</si>
  <si>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</si>
  <si>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</si>
  <si>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</si>
  <si>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</si>
  <si>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</si>
  <si>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</si>
  <si>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</si>
  <si>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</si>
  <si>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</si>
  <si>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</si>
  <si>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</si>
  <si>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</si>
  <si>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</si>
  <si>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</si>
  <si>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</si>
  <si>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</si>
  <si>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</si>
  <si>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</si>
  <si>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</si>
  <si>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</si>
  <si>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</si>
  <si>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</si>
  <si>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</si>
  <si>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</si>
  <si>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</si>
  <si>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</si>
  <si>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</si>
  <si>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</si>
  <si>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</si>
  <si>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</si>
  <si>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</si>
  <si>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</si>
  <si>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</si>
  <si>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</si>
  <si>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</si>
  <si>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</si>
  <si>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</si>
  <si>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</si>
  <si>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</si>
  <si>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</si>
  <si>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</si>
  <si>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</si>
  <si>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</si>
  <si>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</si>
  <si>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</si>
  <si>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</si>
  <si>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</si>
  <si>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</si>
  <si>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</si>
  <si>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</si>
  <si>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</si>
  <si>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</si>
  <si>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</si>
  <si>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</si>
  <si>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</si>
  <si>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</si>
  <si>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</si>
  <si>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</si>
  <si>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</si>
  <si>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</si>
  <si>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</si>
  <si>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</si>
  <si>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</si>
  <si>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</si>
  <si>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</si>
  <si>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</si>
  <si>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</si>
  <si>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</si>
  <si>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</si>
  <si>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</si>
  <si>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</si>
  <si>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</si>
  <si>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</si>
  <si>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</si>
  <si>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</si>
  <si>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</si>
  <si>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</si>
  <si>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</si>
  <si>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</si>
  <si>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</si>
  <si>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</si>
  <si>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</si>
  <si>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</si>
  <si>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</si>
  <si>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</si>
  <si>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</si>
  <si>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</si>
  <si>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</si>
  <si>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</si>
  <si>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</si>
  <si>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</si>
  <si>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</si>
  <si>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</si>
  <si>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</si>
  <si>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</si>
  <si>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</si>
  <si>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</si>
  <si>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</si>
  <si>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</si>
  <si>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</si>
  <si>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</si>
  <si>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</si>
  <si>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</si>
  <si>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</si>
  <si>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</si>
  <si>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</si>
  <si>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</si>
  <si>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</si>
  <si>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</si>
  <si>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</si>
  <si>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</si>
  <si>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</si>
  <si>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</si>
  <si>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</si>
  <si>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</si>
  <si>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</si>
  <si>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</si>
  <si>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</si>
  <si>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</si>
  <si>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</si>
  <si>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</si>
  <si>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</si>
  <si>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</si>
  <si>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</si>
  <si>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</si>
  <si>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</si>
  <si>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</si>
  <si>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</si>
  <si>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</si>
  <si>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</si>
  <si>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</si>
  <si>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</si>
  <si>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</si>
  <si>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</si>
  <si>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</si>
  <si>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</si>
  <si>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</si>
  <si>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</si>
  <si>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</si>
  <si>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</si>
  <si>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</si>
  <si>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</si>
  <si>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</si>
  <si>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</si>
  <si>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</si>
  <si>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</si>
  <si>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</si>
  <si>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</si>
  <si>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</si>
  <si>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</si>
  <si>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</si>
  <si>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</si>
  <si>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</si>
  <si>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</si>
  <si>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</si>
  <si>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</si>
  <si>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</si>
  <si>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</si>
  <si>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</si>
  <si>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</si>
  <si>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</si>
  <si>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</si>
  <si>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</si>
  <si>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</si>
  <si>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</si>
  <si>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</si>
  <si>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</si>
  <si>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</si>
  <si>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</si>
  <si>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</si>
  <si>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</si>
  <si>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</si>
  <si>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</si>
  <si>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</si>
  <si>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</si>
  <si>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</si>
  <si>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</si>
  <si>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</si>
  <si>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</si>
  <si>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</si>
  <si>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</si>
  <si>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</si>
  <si>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</si>
  <si>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</si>
  <si>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</si>
  <si>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</si>
  <si>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</si>
  <si>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</si>
  <si>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</si>
  <si>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</si>
  <si>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</si>
  <si>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</si>
  <si>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</si>
  <si>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</si>
  <si>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</si>
  <si>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</si>
  <si>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</si>
  <si>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</si>
  <si>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</si>
  <si>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</si>
  <si>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</si>
  <si>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</si>
  <si>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</si>
  <si>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</si>
  <si>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</si>
  <si>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</si>
  <si>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</si>
  <si>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</si>
  <si>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</si>
  <si>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</si>
  <si>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</si>
  <si>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</si>
  <si>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</si>
  <si>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</si>
  <si>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</si>
  <si>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</si>
  <si>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</si>
  <si>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</si>
  <si>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</si>
  <si>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</si>
  <si>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</si>
  <si>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</si>
  <si>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</si>
  <si>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</si>
  <si>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</si>
  <si>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</si>
  <si>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</si>
  <si>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</si>
  <si>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</si>
  <si>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</si>
  <si>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</si>
  <si>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</si>
  <si>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</si>
  <si>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</si>
  <si>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</si>
  <si>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</si>
  <si>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</si>
  <si>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</si>
  <si>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</si>
  <si>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</si>
  <si>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</si>
  <si>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</si>
  <si>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</si>
  <si>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</si>
  <si>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</si>
  <si>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</si>
  <si>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</si>
  <si>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</si>
  <si>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</si>
  <si>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</si>
  <si>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</si>
  <si>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</si>
  <si>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</si>
  <si>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</si>
  <si>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</si>
  <si>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</si>
  <si>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</si>
  <si>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</si>
  <si>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</si>
  <si>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</si>
  <si>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</si>
  <si>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</si>
  <si>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</si>
  <si>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</si>
  <si>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</si>
  <si>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</si>
  <si>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</si>
  <si>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</si>
  <si>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</si>
  <si>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</si>
  <si>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</si>
  <si>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</si>
  <si>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</si>
  <si>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</si>
  <si>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</si>
  <si>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</si>
  <si>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</si>
  <si>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</si>
  <si>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</si>
  <si>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</si>
  <si>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</si>
  <si>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</si>
  <si>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</si>
  <si>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</si>
  <si>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</si>
  <si>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</si>
  <si>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</si>
  <si>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</si>
  <si>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</si>
  <si>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</si>
  <si>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</si>
  <si>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</si>
  <si>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</si>
  <si>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</si>
  <si>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</si>
  <si>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</si>
  <si>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</si>
  <si>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</si>
  <si>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</si>
  <si>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</si>
  <si>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</si>
  <si>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</si>
  <si>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</si>
  <si>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</si>
  <si>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</si>
  <si>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</si>
  <si>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</si>
  <si>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</si>
  <si>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</si>
  <si>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</si>
  <si>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</si>
  <si>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</si>
  <si>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</si>
  <si>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</si>
  <si>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</si>
  <si>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</si>
  <si>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</si>
  <si>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</si>
  <si>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</si>
  <si>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</si>
  <si>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</si>
  <si>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</si>
  <si>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</si>
  <si>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</si>
  <si>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</si>
  <si>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</si>
  <si>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</si>
  <si>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</si>
  <si>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</si>
  <si>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</si>
  <si>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</si>
  <si>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</si>
  <si>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</si>
  <si>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</si>
  <si>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</si>
  <si>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</si>
  <si>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</si>
  <si>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</si>
  <si>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</si>
  <si>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</si>
  <si>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</si>
  <si>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</si>
  <si>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</si>
  <si>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</si>
  <si>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</si>
  <si>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</si>
  <si>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</si>
  <si>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</si>
  <si>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</si>
  <si>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</si>
  <si>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</si>
  <si>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</si>
  <si>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</si>
  <si>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</si>
  <si>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</si>
  <si>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</si>
  <si>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</si>
  <si>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</si>
  <si>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</si>
  <si>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</si>
  <si>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</si>
  <si>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</si>
  <si>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</si>
  <si>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</si>
  <si>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</si>
  <si>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</si>
  <si>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</si>
  <si>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</si>
  <si>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</si>
  <si>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</si>
  <si>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</si>
  <si>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</si>
  <si>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</si>
  <si>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</si>
  <si>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</si>
  <si>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</si>
  <si>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</si>
  <si>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</si>
  <si>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</si>
  <si>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</si>
  <si>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</si>
  <si>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</si>
  <si>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</si>
  <si>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</si>
  <si>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</si>
  <si>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</si>
  <si>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</si>
  <si>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</si>
  <si>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</si>
  <si>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</si>
  <si>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</si>
  <si>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</si>
  <si>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</si>
  <si>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</si>
  <si>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</si>
  <si>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</si>
  <si>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</si>
  <si>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</si>
  <si>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</si>
  <si>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</si>
  <si>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</si>
  <si>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</si>
  <si>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</si>
  <si>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</si>
  <si>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</si>
  <si>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</si>
  <si>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</si>
  <si>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</si>
  <si>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</si>
  <si>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</si>
  <si>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</si>
  <si>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</si>
  <si>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</si>
  <si>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</si>
  <si>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</si>
  <si>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</si>
  <si>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</si>
  <si>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</si>
  <si>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</si>
  <si>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</si>
  <si>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</si>
  <si>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</si>
  <si>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</si>
  <si>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</si>
  <si>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</si>
  <si>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</si>
  <si>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</si>
  <si>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</si>
  <si>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</si>
  <si>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</si>
  <si>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</si>
  <si>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</si>
  <si>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</si>
  <si>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</si>
  <si>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</si>
  <si>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</si>
  <si>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</si>
  <si>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</si>
  <si>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</si>
  <si>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</si>
  <si>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</si>
  <si>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</si>
  <si>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</si>
  <si>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</si>
  <si>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</si>
  <si>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</si>
  <si>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</si>
  <si>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</si>
  <si>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</si>
  <si>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</si>
  <si>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</si>
  <si>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</si>
  <si>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</si>
  <si>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</si>
  <si>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</si>
  <si>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</si>
  <si>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</si>
  <si>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</si>
  <si>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</si>
  <si>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</si>
  <si>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</si>
  <si>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</si>
  <si>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</si>
  <si>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</si>
  <si>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</si>
  <si>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</si>
  <si>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</si>
  <si>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</si>
  <si>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</si>
  <si>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</si>
  <si>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</si>
  <si>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</si>
  <si>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</si>
  <si>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</si>
  <si>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</si>
  <si>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</si>
  <si>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</si>
  <si>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</si>
  <si>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</si>
  <si>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</si>
  <si>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</si>
  <si>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</si>
  <si>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</si>
  <si>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</si>
  <si>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</si>
  <si>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</si>
  <si>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</si>
  <si>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</si>
  <si>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</si>
  <si>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</si>
  <si>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</si>
  <si>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</si>
  <si>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</si>
  <si>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</si>
  <si>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</si>
  <si>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</si>
  <si>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</si>
  <si>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</si>
  <si>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</si>
  <si>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</si>
  <si>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</si>
  <si>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</si>
  <si>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</si>
  <si>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</si>
  <si>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</si>
  <si>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</si>
  <si>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</si>
  <si>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</si>
  <si>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</si>
  <si>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</si>
  <si>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</si>
  <si>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</si>
  <si>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</si>
  <si>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</si>
  <si>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</si>
  <si>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</si>
  <si>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</si>
  <si>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</si>
  <si>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</si>
  <si>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</si>
  <si>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</si>
  <si>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</si>
  <si>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</si>
  <si>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</si>
  <si>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</si>
  <si>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</si>
  <si>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</si>
  <si>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</si>
  <si>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</si>
  <si>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</si>
  <si>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</si>
  <si>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</si>
  <si>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</si>
  <si>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</si>
  <si>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</si>
  <si>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</si>
  <si>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</si>
  <si>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</si>
  <si>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</si>
  <si>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</si>
  <si>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</si>
  <si>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</si>
  <si>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</si>
  <si>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</si>
  <si>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</si>
  <si>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</si>
  <si>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</si>
  <si>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</si>
  <si>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</si>
  <si>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</si>
  <si>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</si>
  <si>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</si>
  <si>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</si>
  <si>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</si>
  <si>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</si>
  <si>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</si>
  <si>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</si>
  <si>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</si>
  <si>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</si>
  <si>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</si>
  <si>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</si>
  <si>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</si>
  <si>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</si>
  <si>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</si>
  <si>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</si>
  <si>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</si>
  <si>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</si>
  <si>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</si>
  <si>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</si>
  <si>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</si>
  <si>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</si>
  <si>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</si>
  <si>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</si>
  <si>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</si>
  <si>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</si>
  <si>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</si>
  <si>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</si>
  <si>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</si>
  <si>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</si>
  <si>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</si>
  <si>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</si>
  <si>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</si>
  <si>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</si>
  <si>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</si>
  <si>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</si>
  <si>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</si>
  <si>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</si>
  <si>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</si>
  <si>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</si>
  <si>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</si>
  <si>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</si>
  <si>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</si>
  <si>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</si>
  <si>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</si>
  <si>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</si>
  <si>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</si>
  <si>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</si>
  <si>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</si>
  <si>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</si>
  <si>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</si>
  <si>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</si>
  <si>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</si>
  <si>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</si>
  <si>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</si>
  <si>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</si>
  <si>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</si>
  <si>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</si>
  <si>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</si>
  <si>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</si>
  <si>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</si>
  <si>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</si>
  <si>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</si>
  <si>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</si>
  <si>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</si>
  <si>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</si>
  <si>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</si>
  <si>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</si>
  <si>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</si>
  <si>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</si>
  <si>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</si>
  <si>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</si>
  <si>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</si>
  <si>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</si>
  <si>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</si>
  <si>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</si>
  <si>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</si>
  <si>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</si>
  <si>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</si>
  <si>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</si>
  <si>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</si>
  <si>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</si>
  <si>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</si>
  <si>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</si>
  <si>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</si>
  <si>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</si>
  <si>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</si>
  <si>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</si>
  <si>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</si>
  <si>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</si>
  <si>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</si>
  <si>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</si>
  <si>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</si>
  <si>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</si>
  <si>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</si>
  <si>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</si>
  <si>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</si>
  <si>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</si>
  <si>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</si>
  <si>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</si>
  <si>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</si>
  <si>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</si>
  <si>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</si>
  <si>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</si>
  <si>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</si>
  <si>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</si>
  <si>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</si>
  <si>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</si>
  <si>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</si>
  <si>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</si>
  <si>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</si>
  <si>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</si>
  <si>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</si>
  <si>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</si>
  <si>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</si>
  <si>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</si>
  <si>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</si>
  <si>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</si>
  <si>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</si>
  <si>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</si>
  <si>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</si>
  <si>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</si>
  <si>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</si>
  <si>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</si>
  <si>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</si>
  <si>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</si>
  <si>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</si>
  <si>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</si>
  <si>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</si>
  <si>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</si>
  <si>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</si>
  <si>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</si>
  <si>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</si>
  <si>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</si>
  <si>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</si>
  <si>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</si>
  <si>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</si>
  <si>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</si>
  <si>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</si>
  <si>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</si>
  <si>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</si>
  <si>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</si>
  <si>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</si>
  <si>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</si>
  <si>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</si>
  <si>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</si>
  <si>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</si>
  <si>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</si>
  <si>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</si>
  <si>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</si>
  <si>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</si>
  <si>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</si>
  <si>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</si>
  <si>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</si>
  <si>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</si>
  <si>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</si>
  <si>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</si>
  <si>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</si>
  <si>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</si>
  <si>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</si>
  <si>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</si>
  <si>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</si>
  <si>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</si>
  <si>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</si>
  <si>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</si>
  <si>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</si>
  <si>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</si>
  <si>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</si>
  <si>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</si>
  <si>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</si>
  <si>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</si>
  <si>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</si>
  <si>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</si>
  <si>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</si>
  <si>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</si>
  <si>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</si>
  <si>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</si>
  <si>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</si>
  <si>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</si>
  <si>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</si>
  <si>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</si>
  <si>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</si>
  <si>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</si>
  <si>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</si>
  <si>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</si>
  <si>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</si>
  <si>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</si>
  <si>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</si>
  <si>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</si>
  <si>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</si>
  <si>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</si>
  <si>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</si>
  <si>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</si>
  <si>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</si>
  <si>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</si>
  <si>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</si>
  <si>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</si>
  <si>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</si>
  <si>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</si>
  <si>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</si>
  <si>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</si>
  <si>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</si>
  <si>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</si>
  <si>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</si>
  <si>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</si>
  <si>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</si>
  <si>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</si>
  <si>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</si>
  <si>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</si>
  <si>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</si>
  <si>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</si>
  <si>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</si>
  <si>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</si>
  <si>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</si>
  <si>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</si>
  <si>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</si>
  <si>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</si>
  <si>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</si>
  <si>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</si>
  <si>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</si>
  <si>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</si>
  <si>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</si>
  <si>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</si>
  <si>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</si>
  <si>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</si>
  <si>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</si>
  <si>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</si>
  <si>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</si>
  <si>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</si>
  <si>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</si>
  <si>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</si>
  <si>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</si>
  <si>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</si>
  <si>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</si>
  <si>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</si>
  <si>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</si>
  <si>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</si>
  <si>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</si>
  <si>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</si>
  <si>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</si>
  <si>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</si>
  <si>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</si>
  <si>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</si>
  <si>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</si>
  <si>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</si>
  <si>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</si>
  <si>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</si>
  <si>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</si>
  <si>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</si>
  <si>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</si>
  <si>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</si>
  <si>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</si>
  <si>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</si>
  <si>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</si>
  <si>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</si>
  <si>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</si>
  <si>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</si>
  <si>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</si>
  <si>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</si>
  <si>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</si>
  <si>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</si>
  <si>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</si>
  <si>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</si>
  <si>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</si>
  <si>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</si>
  <si>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</si>
  <si>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</si>
  <si>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</si>
  <si>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</si>
  <si>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</si>
  <si>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</si>
  <si>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</si>
  <si>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</si>
  <si>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</si>
  <si>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</si>
  <si>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</si>
  <si>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</si>
  <si>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</si>
  <si>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</si>
  <si>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</si>
  <si>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</si>
  <si>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</si>
  <si>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</si>
  <si>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</si>
  <si>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</si>
  <si>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</si>
  <si>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</si>
  <si>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</si>
  <si>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</si>
  <si>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</si>
  <si>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</si>
  <si>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</si>
  <si>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</si>
  <si>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</si>
  <si>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</si>
  <si>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</si>
  <si>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</si>
  <si>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</si>
  <si>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</si>
  <si>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</si>
  <si>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</si>
  <si>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</si>
  <si>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</si>
  <si>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</si>
  <si>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</si>
  <si>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</si>
  <si>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</si>
  <si>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</si>
  <si>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</si>
  <si>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</si>
  <si>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</si>
  <si>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</si>
  <si>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</si>
  <si>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</si>
  <si>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</si>
  <si>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</si>
  <si>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</si>
  <si>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</si>
  <si>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</si>
  <si>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</si>
  <si>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</si>
  <si>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</si>
  <si>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</si>
  <si>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</si>
  <si>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</si>
  <si>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</si>
  <si>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</si>
  <si>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</si>
  <si>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</si>
  <si>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</si>
  <si>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</si>
  <si>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</si>
  <si>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</si>
  <si>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</si>
  <si>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</si>
  <si>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</si>
  <si>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</si>
  <si>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</si>
  <si>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</si>
  <si>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</si>
  <si>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</si>
  <si>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</si>
  <si>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</si>
  <si>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</si>
  <si>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</si>
  <si>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</si>
  <si>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</si>
  <si>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</si>
  <si>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</si>
  <si>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</si>
  <si>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</si>
  <si>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</si>
  <si>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</si>
  <si>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</si>
  <si>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</si>
  <si>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</si>
  <si>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</si>
  <si>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</si>
  <si>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</si>
  <si>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</si>
  <si>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</si>
  <si>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</si>
  <si>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</si>
  <si>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</si>
  <si>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</si>
  <si>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</si>
  <si>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</si>
  <si>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</si>
  <si>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</si>
  <si>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</si>
  <si>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</si>
  <si>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</si>
  <si>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</si>
  <si>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</si>
  <si>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</si>
  <si>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</si>
  <si>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</si>
  <si>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</si>
  <si>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</si>
  <si>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</si>
  <si>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</si>
  <si>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</si>
  <si>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</si>
  <si>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</si>
  <si>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</si>
  <si>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</si>
  <si>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</si>
  <si>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</si>
  <si>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</si>
  <si>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</si>
  <si>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</si>
  <si>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</si>
  <si>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</si>
  <si>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</si>
  <si>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</si>
  <si>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</si>
  <si>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</si>
  <si>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</si>
  <si>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</si>
  <si>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</si>
  <si>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</si>
  <si>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</si>
  <si>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</si>
  <si>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</si>
  <si>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</si>
  <si>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</si>
  <si>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</si>
  <si>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</si>
  <si>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</si>
  <si>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</si>
  <si>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</si>
  <si>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</si>
  <si>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</si>
  <si>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</si>
  <si>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</si>
  <si>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</si>
  <si>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</si>
  <si>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</si>
  <si>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</si>
  <si>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</si>
  <si>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</si>
  <si>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</si>
  <si>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</si>
  <si>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</si>
  <si>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</si>
  <si>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</si>
  <si>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</si>
  <si>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</si>
  <si>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</si>
  <si>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</si>
  <si>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</si>
  <si>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</si>
  <si>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</si>
  <si>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</si>
  <si>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</si>
  <si>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</si>
  <si>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</si>
  <si>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</si>
  <si>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</si>
  <si>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</si>
  <si>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</si>
  <si>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</si>
  <si>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</si>
  <si>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</si>
  <si>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</si>
  <si>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</si>
  <si>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</si>
  <si>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</si>
  <si>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</si>
  <si>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</si>
  <si>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</si>
  <si>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</si>
  <si>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</si>
  <si>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</si>
  <si>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</si>
  <si>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</si>
  <si>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</si>
  <si>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</si>
  <si>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</si>
  <si>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</si>
  <si>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</si>
  <si>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</si>
  <si>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</si>
  <si>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</si>
  <si>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</si>
  <si>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</si>
  <si>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</si>
  <si>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</si>
  <si>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</si>
  <si>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</si>
  <si>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</si>
  <si>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</si>
  <si>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</si>
  <si>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</si>
  <si>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</si>
  <si>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</si>
  <si>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</si>
  <si>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</si>
  <si>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</si>
  <si>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</si>
  <si>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</si>
  <si>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</si>
  <si>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</si>
  <si>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</si>
  <si>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</si>
  <si>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</si>
  <si>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</si>
  <si>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</si>
  <si>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</si>
  <si>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</si>
  <si>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</si>
  <si>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</si>
  <si>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</si>
  <si>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</si>
  <si>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</si>
  <si>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</si>
  <si>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</si>
  <si>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</si>
  <si>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</si>
  <si>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</si>
  <si>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</si>
  <si>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</si>
  <si>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</si>
  <si>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</si>
  <si>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</si>
  <si>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</si>
  <si>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</si>
  <si>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</si>
  <si>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</si>
  <si>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</si>
  <si>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</si>
  <si>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</si>
  <si>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</si>
  <si>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</si>
  <si>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</si>
  <si>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</si>
  <si>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</si>
  <si>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</si>
  <si>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</si>
  <si>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</si>
  <si>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</si>
  <si>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</si>
  <si>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</si>
  <si>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</si>
  <si>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</si>
  <si>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</si>
  <si>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</si>
  <si>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</si>
  <si>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</si>
  <si>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</si>
  <si>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</si>
  <si>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</si>
  <si>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</si>
  <si>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</si>
  <si>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</si>
  <si>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</si>
  <si>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</si>
  <si>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</si>
  <si>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</si>
  <si>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</si>
  <si>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</si>
  <si>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</si>
  <si>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</si>
  <si>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</si>
  <si>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</si>
  <si>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</si>
  <si>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</si>
  <si>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</si>
  <si>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</si>
  <si>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</si>
  <si>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</si>
  <si>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</si>
  <si>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</si>
  <si>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</si>
  <si>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</si>
  <si>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</si>
  <si>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</si>
  <si>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</si>
  <si>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</si>
  <si>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</si>
  <si>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</si>
  <si>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</si>
  <si>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</si>
  <si>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</si>
  <si>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</si>
  <si>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</si>
  <si>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</si>
  <si>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</si>
  <si>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</si>
  <si>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</si>
  <si>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</si>
  <si>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</si>
  <si>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</si>
  <si>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</si>
  <si>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</si>
  <si>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</si>
  <si>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</si>
  <si>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</si>
  <si>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</si>
  <si>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</si>
  <si>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</si>
  <si>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</si>
  <si>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</si>
  <si>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</si>
  <si>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</si>
  <si>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</si>
  <si>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</si>
  <si>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</si>
  <si>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</si>
  <si>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</si>
  <si>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</si>
  <si>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</si>
  <si>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</si>
  <si>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</si>
  <si>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</si>
  <si>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</si>
  <si>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</si>
  <si>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</si>
  <si>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</si>
  <si>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</si>
  <si>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</si>
  <si>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</si>
  <si>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</si>
  <si>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</si>
  <si>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</si>
  <si>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</si>
  <si>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</si>
  <si>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</si>
  <si>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</si>
  <si>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</si>
  <si>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</si>
  <si>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</si>
  <si>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</si>
  <si>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</si>
  <si>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</si>
  <si>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</si>
  <si>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</si>
  <si>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</si>
  <si>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</si>
  <si>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</si>
  <si>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</si>
  <si>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</si>
  <si>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</si>
  <si>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</si>
  <si>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</si>
  <si>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</si>
  <si>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</si>
  <si>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</si>
  <si>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</si>
  <si>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</si>
  <si>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</si>
  <si>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</si>
  <si>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</si>
  <si>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</si>
  <si>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</si>
  <si>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</si>
  <si>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</si>
  <si>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</si>
  <si>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</si>
  <si>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</si>
  <si>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</si>
  <si>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</si>
  <si>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</si>
  <si>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</si>
  <si>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</si>
  <si>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</si>
  <si>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</si>
  <si>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</si>
  <si>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</si>
  <si>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</si>
  <si>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</si>
  <si>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</si>
  <si>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</si>
  <si>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</si>
  <si>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</si>
  <si>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</si>
  <si>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</si>
  <si>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</si>
  <si>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</si>
  <si>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</si>
  <si>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</si>
  <si>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</si>
  <si>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</si>
  <si>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</si>
  <si>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</si>
  <si>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</si>
  <si>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</si>
  <si>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</si>
  <si>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</si>
  <si>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</si>
  <si>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</si>
  <si>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</si>
  <si>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</si>
  <si>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</si>
  <si>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</si>
  <si>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</si>
  <si>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</si>
  <si>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</si>
  <si>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</si>
  <si>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</si>
  <si>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</si>
  <si>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</si>
  <si>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</si>
  <si>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</si>
  <si>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</si>
  <si>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</si>
  <si>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</si>
  <si>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</si>
  <si>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</si>
  <si>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</si>
  <si>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</si>
  <si>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</si>
  <si>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</si>
  <si>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</si>
  <si>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</si>
  <si>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</si>
  <si>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</si>
  <si>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</si>
  <si>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</si>
  <si>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</si>
  <si>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</si>
  <si>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</si>
  <si>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</si>
  <si>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</si>
  <si>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</si>
  <si>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</si>
  <si>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</si>
  <si>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</si>
  <si>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</si>
  <si>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</si>
  <si>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</si>
  <si>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</si>
  <si>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</si>
  <si>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</si>
  <si>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</si>
  <si>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</si>
  <si>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</si>
  <si>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</si>
  <si>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</si>
  <si>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</si>
  <si>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</si>
  <si>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</si>
  <si>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</si>
  <si>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</si>
  <si>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</si>
  <si>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</si>
  <si>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</si>
  <si>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</si>
  <si>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</si>
  <si>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</si>
  <si>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</si>
  <si>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</si>
  <si>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</si>
  <si>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</si>
  <si>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</si>
  <si>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</si>
  <si>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</si>
  <si>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</si>
  <si>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</si>
  <si>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</si>
  <si>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</si>
  <si>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</si>
  <si>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</si>
  <si>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</si>
  <si>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</si>
  <si>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</si>
  <si>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</si>
  <si>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</si>
  <si>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</si>
  <si>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</si>
  <si>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</si>
  <si>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</si>
  <si>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</si>
  <si>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</si>
  <si>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</si>
  <si>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</si>
  <si>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</si>
  <si>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</si>
  <si>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</si>
  <si>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</si>
  <si>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</si>
  <si>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</si>
  <si>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</si>
  <si>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</si>
  <si>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</si>
  <si>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</si>
  <si>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</si>
  <si>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</si>
  <si>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</si>
  <si>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</si>
  <si>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</si>
  <si>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</si>
  <si>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</si>
  <si>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</si>
  <si>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</si>
  <si>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</si>
  <si>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</si>
  <si>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</si>
  <si>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</si>
  <si>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</si>
  <si>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</si>
  <si>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</si>
  <si>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</si>
  <si>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</si>
  <si>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</si>
  <si>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</si>
  <si>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</si>
  <si>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</si>
  <si>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</si>
  <si>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</si>
  <si>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</si>
  <si>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</si>
  <si>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</si>
  <si>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</si>
  <si>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</si>
  <si>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</si>
  <si>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</si>
  <si>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</si>
  <si>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</si>
  <si>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</si>
  <si>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</si>
  <si>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</si>
  <si>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</si>
  <si>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</si>
  <si>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</si>
  <si>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</si>
  <si>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</si>
  <si>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</si>
  <si>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</si>
  <si>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</si>
  <si>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</si>
  <si>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</si>
  <si>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</si>
  <si>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</si>
  <si>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</si>
  <si>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</si>
  <si>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</si>
  <si>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</si>
  <si>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</si>
  <si>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</si>
  <si>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</si>
  <si>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</si>
  <si>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</si>
  <si>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</si>
  <si>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</si>
  <si>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</si>
  <si>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</si>
  <si>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</si>
  <si>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</si>
  <si>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</si>
  <si>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</si>
  <si>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</si>
  <si>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</si>
  <si>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</si>
  <si>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</si>
  <si>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</si>
  <si>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</si>
  <si>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</si>
  <si>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</si>
  <si>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</si>
  <si>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</si>
  <si>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</si>
  <si>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</si>
  <si>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</si>
  <si>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</si>
  <si>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</si>
  <si>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</si>
  <si>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</si>
  <si>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</si>
  <si>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</si>
  <si>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</si>
  <si>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</si>
  <si>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</si>
  <si>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</si>
  <si>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</si>
  <si>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</si>
  <si>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</si>
  <si>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</si>
  <si>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</si>
  <si>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</si>
  <si>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</si>
  <si>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</si>
  <si>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</si>
  <si>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</si>
  <si>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</si>
  <si>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</si>
  <si>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</si>
  <si>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</si>
  <si>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</si>
  <si>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</si>
  <si>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</si>
  <si>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</si>
  <si>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</si>
  <si>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</si>
  <si>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</si>
  <si>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</si>
  <si>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</si>
  <si>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</si>
  <si>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</si>
  <si>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</si>
  <si>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</si>
  <si>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</si>
  <si>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</si>
  <si>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</si>
  <si>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</si>
  <si>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</si>
  <si>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</si>
  <si>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</si>
  <si>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</si>
  <si>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</si>
  <si>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</si>
  <si>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</si>
  <si>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</si>
  <si>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</si>
  <si>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</si>
  <si>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</si>
  <si>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</si>
  <si>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</si>
  <si>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</si>
  <si>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</si>
  <si>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</si>
  <si>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</si>
  <si>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</si>
  <si>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</si>
  <si>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</si>
  <si>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</si>
  <si>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</si>
  <si>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</si>
  <si>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</si>
  <si>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</si>
  <si>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</si>
  <si>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</si>
  <si>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</si>
  <si>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</si>
  <si>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</si>
  <si>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</si>
  <si>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</si>
  <si>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</si>
  <si>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</si>
  <si>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</si>
  <si>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</si>
  <si>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</si>
  <si>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</si>
  <si>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</si>
  <si>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</si>
  <si>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</si>
  <si>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</si>
  <si>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</si>
  <si>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</si>
  <si>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</si>
  <si>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</si>
  <si>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</si>
  <si>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</si>
  <si>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</si>
  <si>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</si>
  <si>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</si>
  <si>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</si>
  <si>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</si>
  <si>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</si>
  <si>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</si>
  <si>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</si>
  <si>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</si>
  <si>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</si>
  <si>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</si>
  <si>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</si>
  <si>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</si>
  <si>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</si>
  <si>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</si>
  <si>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</si>
  <si>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</si>
  <si>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</si>
  <si>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</si>
  <si>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</si>
  <si>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</si>
  <si>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</si>
  <si>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</si>
  <si>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</si>
  <si>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</si>
  <si>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</si>
  <si>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</si>
  <si>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</si>
  <si>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</si>
  <si>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</si>
  <si>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</si>
  <si>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</si>
  <si>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</si>
  <si>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</si>
  <si>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</si>
  <si>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</si>
  <si>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</si>
  <si>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</si>
  <si>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</si>
  <si>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</si>
  <si>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</si>
  <si>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</si>
  <si>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</si>
  <si>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</si>
  <si>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</si>
  <si>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</si>
  <si>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</si>
  <si>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</si>
  <si>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</si>
  <si>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</si>
  <si>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</si>
  <si>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</si>
  <si>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</si>
  <si>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</si>
  <si>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</si>
  <si>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</si>
  <si>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</si>
  <si>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</si>
  <si>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</si>
  <si>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</si>
  <si>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</si>
  <si>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</si>
  <si>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</si>
  <si>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</si>
  <si>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</si>
  <si>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</si>
  <si>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</si>
  <si>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</si>
  <si>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</si>
  <si>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</si>
  <si>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</si>
  <si>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</si>
  <si>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</si>
  <si>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</si>
  <si>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</si>
  <si>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</si>
  <si>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</si>
  <si>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</si>
  <si>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</si>
  <si>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</si>
  <si>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</si>
  <si>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</si>
  <si>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</si>
  <si>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</si>
  <si>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</si>
  <si>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</si>
  <si>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</si>
  <si>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</si>
  <si>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</si>
  <si>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</si>
  <si>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</si>
  <si>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</si>
  <si>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</si>
  <si>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</si>
  <si>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</si>
  <si>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</si>
  <si>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</si>
  <si>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</si>
  <si>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</si>
  <si>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</si>
  <si>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</si>
  <si>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</si>
  <si>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</si>
  <si>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</si>
  <si>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</si>
  <si>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</si>
  <si>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</si>
  <si>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</si>
  <si>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</si>
  <si>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</si>
  <si>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</si>
  <si>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</si>
  <si>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</si>
  <si>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</si>
  <si>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</si>
  <si>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</si>
  <si>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</si>
  <si>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</si>
  <si>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</si>
  <si>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</si>
  <si>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</si>
  <si>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</si>
  <si>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</si>
  <si>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</si>
  <si>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</si>
  <si>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</si>
  <si>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</si>
  <si>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</si>
  <si>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</si>
  <si>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</si>
  <si>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</si>
  <si>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</si>
  <si>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</si>
  <si>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</si>
  <si>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</si>
  <si>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</si>
  <si>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</si>
  <si>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</si>
  <si>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</si>
  <si>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</si>
  <si>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</si>
  <si>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</si>
  <si>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</si>
  <si>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</si>
  <si>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</si>
  <si>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</si>
  <si>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</si>
  <si>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</si>
  <si>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</si>
  <si>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</si>
  <si>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</si>
  <si>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</si>
  <si>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</si>
  <si>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</si>
  <si>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</si>
  <si>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</si>
  <si>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</si>
  <si>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</si>
  <si>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</si>
  <si>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</si>
  <si>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</si>
  <si>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</si>
  <si>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</si>
  <si>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</si>
  <si>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</si>
  <si>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</si>
  <si>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</si>
  <si>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</si>
  <si>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</si>
  <si>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</si>
  <si>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</si>
  <si>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</si>
  <si>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</si>
  <si>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</si>
  <si>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</si>
  <si>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</si>
  <si>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</si>
  <si>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</si>
  <si>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</si>
  <si>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</si>
  <si>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</si>
  <si>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</si>
  <si>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</si>
  <si>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</si>
  <si>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</si>
  <si>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</si>
  <si>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</si>
  <si>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</si>
  <si>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</si>
  <si>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</si>
  <si>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</si>
  <si>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</si>
  <si>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</si>
  <si>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</si>
  <si>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</si>
  <si>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</si>
  <si>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</si>
  <si>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</si>
  <si>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</si>
  <si>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</si>
  <si>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</si>
  <si>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</si>
  <si>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</si>
  <si>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</si>
  <si>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</si>
  <si>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</si>
  <si>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</si>
  <si>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</si>
  <si>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</si>
  <si>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</si>
  <si>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</si>
  <si>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</si>
  <si>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</si>
  <si>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</si>
  <si>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</si>
  <si>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</si>
  <si>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</si>
  <si>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</si>
  <si>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</si>
  <si>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</si>
  <si>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</si>
  <si>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</si>
  <si>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</si>
  <si>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</si>
  <si>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</si>
  <si>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</si>
  <si>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</si>
  <si>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</si>
  <si>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</si>
  <si>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</si>
  <si>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</si>
  <si>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</si>
  <si>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</si>
  <si>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</si>
  <si>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</si>
  <si>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</si>
  <si>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</si>
  <si>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</si>
  <si>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</si>
  <si>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</si>
  <si>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</si>
  <si>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</si>
  <si>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</si>
  <si>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</si>
  <si>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</si>
  <si>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</si>
  <si>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</si>
  <si>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</si>
  <si>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</si>
  <si>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</si>
  <si>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</si>
  <si>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</si>
  <si>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</si>
  <si>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</si>
  <si>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</si>
  <si>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</si>
  <si>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</si>
  <si>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</si>
  <si>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</si>
  <si>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</si>
  <si>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</si>
  <si>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</si>
  <si>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</si>
  <si>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</si>
  <si>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</si>
  <si>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</si>
  <si>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</si>
  <si>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</si>
  <si>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</si>
  <si>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</si>
  <si>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</si>
  <si>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</si>
  <si>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</si>
  <si>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</si>
  <si>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</si>
  <si>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</si>
  <si>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</si>
  <si>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</si>
  <si>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</si>
  <si>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</si>
  <si>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</si>
  <si>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</si>
  <si>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</si>
  <si>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</si>
  <si>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</si>
  <si>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</si>
  <si>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</si>
  <si>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</si>
  <si>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</si>
  <si>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</si>
  <si>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</si>
  <si>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</si>
  <si>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</si>
  <si>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</si>
  <si>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</si>
  <si>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</si>
  <si>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</si>
  <si>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</si>
  <si>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</si>
  <si>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</si>
  <si>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</si>
  <si>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</si>
  <si>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</si>
  <si>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</si>
  <si>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</si>
  <si>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</si>
  <si>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</si>
  <si>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</si>
  <si>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</si>
  <si>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</si>
  <si>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</si>
  <si>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</si>
  <si>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</si>
  <si>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</si>
  <si>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</si>
  <si>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</si>
  <si>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</si>
  <si>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</si>
  <si>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</si>
  <si>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</si>
  <si>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</si>
  <si>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</si>
  <si>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</si>
  <si>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</si>
  <si>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</si>
  <si>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</si>
  <si>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</si>
  <si>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</si>
  <si>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</si>
  <si>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</si>
  <si>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</si>
  <si>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</si>
  <si>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</si>
  <si>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</si>
  <si>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</si>
  <si>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</si>
  <si>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</si>
  <si>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</si>
  <si>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</si>
  <si>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</si>
  <si>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</si>
  <si>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</si>
  <si>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</si>
  <si>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</si>
  <si>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</si>
  <si>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</si>
  <si>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</si>
  <si>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</si>
  <si>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</si>
  <si>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</si>
  <si>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</si>
  <si>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</si>
  <si>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</si>
  <si>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</si>
  <si>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</si>
  <si>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</si>
  <si>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</si>
  <si>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</si>
  <si>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</si>
  <si>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</si>
  <si>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</si>
  <si>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</si>
  <si>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</si>
  <si>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</si>
  <si>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</si>
  <si>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</si>
  <si>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</si>
  <si>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</si>
  <si>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</si>
  <si>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</si>
  <si>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</si>
  <si>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</si>
  <si>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</si>
  <si>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</si>
  <si>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</si>
  <si>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</si>
  <si>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</si>
  <si>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</si>
  <si>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</si>
  <si>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</si>
  <si>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</si>
  <si>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</si>
  <si>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</si>
  <si>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</si>
  <si>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</si>
  <si>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</si>
  <si>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</si>
  <si>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</si>
  <si>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</si>
  <si>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</si>
  <si>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</si>
  <si>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</si>
  <si>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</si>
  <si>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</si>
  <si>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</si>
  <si>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</si>
  <si>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</si>
  <si>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</si>
  <si>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</si>
  <si>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</si>
  <si>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</si>
  <si>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</si>
  <si>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</si>
  <si>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</si>
  <si>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</si>
  <si>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</si>
  <si>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</si>
  <si>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</si>
  <si>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</si>
  <si>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</si>
  <si>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</si>
  <si>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</si>
  <si>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</si>
  <si>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</si>
  <si>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</si>
  <si>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</si>
  <si>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</si>
  <si>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</si>
  <si>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</si>
  <si>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</si>
  <si>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</si>
  <si>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</si>
  <si>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</si>
  <si>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</si>
  <si>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</si>
  <si>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</si>
  <si>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</si>
  <si>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</si>
  <si>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</si>
  <si>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</si>
  <si>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</si>
  <si>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</si>
  <si>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</si>
  <si>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</si>
  <si>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</si>
  <si>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</si>
  <si>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</si>
  <si>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</si>
  <si>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</si>
  <si>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</si>
  <si>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</si>
  <si>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</si>
  <si>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</si>
  <si>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</si>
  <si>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</si>
  <si>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</si>
  <si>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</si>
  <si>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</si>
  <si>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</si>
  <si>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</si>
  <si>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</si>
  <si>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</si>
  <si>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</si>
  <si>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</si>
  <si>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</si>
  <si>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</si>
  <si>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</si>
  <si>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</si>
  <si>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</si>
  <si>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</si>
  <si>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</si>
  <si>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</si>
  <si>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</si>
  <si>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</si>
  <si>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</si>
  <si>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</si>
  <si>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</si>
  <si>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</si>
  <si>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</si>
  <si>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</si>
  <si>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</si>
  <si>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</si>
  <si>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</si>
  <si>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</si>
  <si>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</si>
  <si>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</si>
  <si>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</si>
  <si>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</si>
  <si>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</si>
  <si>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</si>
  <si>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</si>
  <si>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</si>
  <si>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</si>
  <si>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</si>
  <si>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</si>
  <si>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</si>
  <si>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</si>
  <si>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</si>
  <si>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</si>
  <si>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</si>
  <si>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</si>
  <si>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</si>
  <si>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</si>
  <si>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</si>
  <si>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</si>
  <si>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</si>
  <si>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</si>
  <si>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</si>
  <si>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</si>
  <si>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</si>
  <si>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</si>
  <si>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</si>
  <si>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</si>
  <si>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</si>
  <si>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</si>
  <si>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</si>
  <si>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</si>
  <si>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</si>
  <si>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</si>
  <si>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</si>
  <si>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</si>
  <si>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</si>
  <si>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</si>
  <si>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</si>
  <si>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</si>
  <si>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</si>
  <si>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</si>
  <si>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</si>
  <si>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</si>
  <si>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</si>
  <si>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</si>
  <si>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</si>
  <si>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</si>
  <si>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</si>
  <si>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</si>
  <si>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</si>
  <si>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</si>
  <si>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</si>
  <si>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</si>
  <si>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</si>
  <si>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</si>
  <si>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</si>
  <si>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</si>
  <si>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</si>
  <si>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</si>
  <si>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</si>
  <si>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</si>
  <si>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</si>
  <si>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</si>
  <si>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</si>
  <si>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</si>
  <si>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</si>
  <si>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</si>
  <si>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</si>
  <si>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</si>
  <si>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</si>
  <si>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</si>
  <si>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</si>
  <si>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</si>
  <si>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</si>
  <si>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</si>
  <si>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</si>
  <si>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</si>
  <si>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</si>
  <si>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</si>
  <si>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</si>
  <si>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</si>
  <si>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</si>
  <si>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</si>
  <si>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</si>
  <si>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</si>
  <si>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</si>
  <si>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</si>
  <si>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</si>
  <si>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</si>
  <si>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</si>
  <si>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</si>
  <si>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</si>
  <si>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</si>
  <si>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</si>
  <si>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</si>
  <si>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</si>
  <si>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</si>
  <si>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</si>
  <si>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</si>
  <si>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</si>
  <si>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</si>
  <si>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</si>
  <si>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</si>
  <si>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</si>
  <si>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</si>
  <si>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</si>
  <si>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</si>
  <si>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</si>
  <si>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</si>
  <si>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</si>
  <si>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</si>
  <si>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</si>
  <si>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</si>
  <si>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</si>
  <si>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</si>
  <si>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</si>
  <si>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</si>
  <si>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</si>
  <si>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</si>
  <si>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</si>
  <si>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</si>
  <si>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</si>
  <si>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</si>
  <si>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</si>
  <si>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</si>
  <si>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</si>
  <si>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</si>
  <si>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</si>
  <si>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</si>
  <si>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</si>
  <si>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</si>
  <si>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</si>
  <si>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</si>
  <si>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</si>
  <si>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</si>
  <si>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</si>
  <si>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</si>
  <si>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</si>
  <si>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</si>
  <si>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</si>
  <si>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</si>
  <si>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</si>
  <si>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</si>
  <si>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</si>
  <si>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</si>
  <si>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</si>
  <si>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</si>
  <si>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</si>
  <si>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</si>
  <si>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</si>
  <si>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</si>
  <si>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</si>
  <si>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</si>
  <si>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</si>
  <si>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</si>
  <si>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</si>
  <si>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</si>
  <si>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</si>
  <si>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</si>
  <si>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</si>
  <si>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</si>
  <si>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</si>
  <si>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</si>
  <si>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</si>
  <si>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</si>
  <si>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</si>
  <si>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</si>
  <si>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</si>
  <si>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</si>
  <si>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</si>
  <si>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</si>
  <si>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</si>
  <si>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</si>
  <si>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</si>
  <si>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</si>
  <si>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</si>
  <si>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</si>
  <si>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</si>
  <si>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</si>
  <si>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</si>
  <si>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</si>
  <si>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</si>
  <si>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</si>
  <si>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</si>
  <si>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</si>
  <si>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</si>
  <si>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</si>
  <si>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</si>
  <si>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</si>
  <si>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</si>
  <si>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</si>
  <si>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</si>
  <si>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</si>
  <si>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</si>
  <si>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</si>
  <si>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</si>
  <si>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</si>
  <si>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</si>
  <si>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</si>
  <si>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</si>
  <si>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</si>
  <si>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</si>
  <si>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</si>
  <si>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</si>
  <si>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</si>
  <si>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</si>
  <si>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</si>
  <si>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</si>
  <si>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</si>
  <si>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</si>
  <si>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</si>
  <si>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</si>
  <si>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</si>
  <si>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</si>
  <si>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</si>
  <si>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</si>
  <si>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</si>
  <si>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</si>
  <si>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</si>
  <si>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</si>
  <si>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</si>
  <si>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</si>
  <si>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</si>
  <si>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</si>
  <si>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</si>
  <si>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</si>
  <si>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</si>
  <si>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</si>
  <si>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</si>
  <si>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</si>
  <si>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</si>
  <si>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</si>
  <si>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</si>
  <si>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</si>
  <si>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</si>
  <si>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</si>
  <si>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</si>
  <si>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</si>
  <si>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</si>
  <si>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</si>
  <si>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</si>
  <si>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</si>
  <si>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</si>
  <si>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</si>
  <si>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</si>
  <si>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</si>
  <si>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</si>
  <si>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</si>
  <si>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</si>
  <si>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</si>
  <si>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</si>
  <si>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</si>
  <si>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</si>
  <si>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</si>
  <si>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</si>
  <si>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</si>
  <si>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</si>
  <si>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</si>
  <si>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</si>
  <si>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</si>
  <si>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</si>
  <si>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</si>
  <si>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</si>
  <si>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</si>
  <si>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</si>
  <si>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</si>
  <si>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</si>
  <si>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</si>
  <si>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</si>
  <si>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</si>
  <si>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</si>
  <si>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</si>
  <si>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</si>
  <si>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</si>
  <si>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</si>
  <si>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</si>
  <si>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</si>
  <si>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</si>
  <si>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</si>
  <si>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</si>
  <si>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</si>
  <si>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</si>
  <si>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</si>
  <si>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</si>
  <si>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</si>
  <si>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</si>
  <si>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</si>
  <si>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</si>
  <si>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</si>
  <si>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</si>
  <si>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</si>
  <si>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</si>
  <si>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</si>
  <si>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</si>
  <si>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</si>
  <si>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</si>
  <si>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</si>
  <si>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</si>
  <si>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</si>
  <si>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</si>
  <si>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</si>
  <si>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</si>
  <si>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</si>
  <si>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</si>
  <si>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</si>
  <si>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</si>
  <si>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</si>
  <si>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</si>
  <si>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</si>
  <si>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</si>
  <si>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</si>
  <si>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</si>
  <si>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</si>
  <si>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</si>
  <si>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</si>
  <si>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</si>
  <si>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</si>
  <si>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</si>
  <si>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</si>
  <si>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</si>
  <si>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</si>
  <si>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</si>
  <si>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</si>
  <si>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</si>
  <si>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</si>
  <si>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</si>
  <si>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</si>
  <si>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</si>
  <si>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</si>
  <si>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</si>
  <si>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</si>
  <si>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</si>
  <si>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</si>
  <si>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</si>
  <si>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</si>
  <si>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</si>
  <si>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</si>
  <si>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</si>
  <si>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</si>
  <si>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</si>
  <si>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</si>
  <si>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</si>
  <si>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</si>
  <si>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</si>
  <si>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</si>
  <si>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</si>
  <si>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</si>
  <si>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</si>
  <si>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</si>
  <si>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</si>
  <si>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</si>
  <si>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</si>
  <si>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</si>
  <si>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</si>
  <si>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</si>
  <si>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</si>
  <si>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</si>
  <si>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</si>
  <si>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</si>
  <si>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</si>
  <si>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</si>
  <si>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</si>
  <si>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</si>
  <si>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</si>
  <si>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</si>
  <si>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</si>
  <si>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</si>
  <si>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</si>
  <si>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</si>
  <si>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</si>
  <si>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</si>
  <si>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</si>
  <si>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</si>
  <si>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</si>
  <si>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</si>
  <si>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</si>
  <si>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</si>
  <si>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</si>
  <si>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</si>
  <si>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</si>
  <si>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</si>
  <si>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</si>
  <si>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</si>
  <si>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</si>
  <si>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</si>
  <si>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</si>
  <si>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</si>
  <si>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</si>
  <si>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</si>
  <si>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</si>
  <si>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</si>
  <si>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</si>
  <si>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</si>
  <si>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</si>
  <si>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</si>
  <si>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</si>
  <si>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</si>
  <si>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</si>
  <si>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</si>
  <si>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</si>
  <si>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</si>
  <si>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</si>
  <si>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</si>
  <si>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</si>
  <si>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</si>
  <si>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</si>
  <si>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</si>
  <si>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</si>
  <si>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</si>
  <si>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</si>
  <si>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</si>
  <si>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</si>
  <si>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</si>
  <si>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</si>
  <si>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</si>
  <si>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</si>
  <si>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</si>
  <si>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</si>
  <si>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</si>
  <si>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</si>
  <si>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</si>
  <si>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</si>
  <si>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</si>
  <si>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</si>
  <si>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</si>
  <si>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</si>
  <si>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</si>
  <si>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</si>
  <si>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</si>
  <si>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</si>
  <si>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</si>
  <si>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</si>
  <si>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</si>
  <si>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</si>
  <si>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</si>
  <si>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</si>
  <si>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</si>
  <si>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</si>
  <si>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</si>
  <si>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</si>
  <si>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</si>
  <si>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</si>
  <si>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</si>
  <si>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</si>
  <si>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</si>
  <si>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</si>
  <si>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</si>
  <si>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</si>
  <si>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</si>
  <si>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</si>
  <si>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</si>
  <si>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</si>
  <si>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</si>
  <si>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</si>
  <si>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</si>
  <si>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</si>
  <si>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</si>
  <si>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</si>
  <si>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</si>
  <si>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</si>
  <si>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</si>
  <si>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</si>
  <si>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</si>
  <si>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</si>
  <si>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</si>
  <si>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</si>
  <si>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</si>
  <si>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</si>
  <si>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</si>
  <si>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</si>
  <si>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</si>
  <si>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</si>
  <si>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</si>
  <si>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</si>
  <si>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</si>
  <si>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</si>
  <si>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</si>
  <si>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</si>
  <si>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</si>
  <si>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</si>
  <si>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</si>
  <si>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</si>
  <si>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</si>
  <si>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</si>
  <si>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</si>
  <si>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</si>
  <si>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</si>
  <si>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</si>
  <si>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</si>
  <si>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</si>
  <si>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</si>
  <si>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</si>
  <si>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</si>
  <si>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</si>
  <si>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</si>
  <si>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</si>
  <si>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</si>
  <si>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</si>
  <si>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</si>
  <si>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</si>
  <si>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</si>
  <si>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</si>
  <si>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</si>
  <si>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</si>
  <si>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</si>
  <si>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</si>
  <si>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</si>
  <si>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</si>
  <si>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</si>
  <si>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</si>
  <si>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</si>
  <si>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</si>
  <si>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</si>
  <si>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</si>
  <si>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</si>
  <si>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</si>
  <si>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</si>
  <si>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</si>
  <si>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</si>
  <si>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</si>
  <si>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</si>
  <si>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</si>
  <si>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</si>
  <si>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</si>
  <si>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</si>
  <si>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</si>
  <si>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</si>
  <si>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</si>
  <si>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</si>
  <si>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</si>
  <si>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</si>
  <si>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</si>
  <si>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</si>
  <si>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</si>
  <si>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</si>
  <si>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</si>
  <si>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</si>
  <si>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</si>
  <si>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</si>
  <si>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</si>
  <si>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</si>
  <si>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</si>
  <si>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</si>
  <si>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</si>
  <si>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</si>
  <si>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</si>
  <si>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</si>
  <si>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</si>
  <si>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</si>
  <si>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</si>
  <si>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</si>
  <si>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</si>
  <si>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</si>
  <si>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</si>
  <si>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</si>
  <si>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</si>
  <si>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</si>
  <si>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</si>
  <si>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</si>
  <si>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</si>
  <si>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</si>
  <si>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</si>
  <si>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</si>
  <si>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</si>
  <si>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</si>
  <si>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</si>
  <si>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</si>
  <si>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</si>
  <si>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</si>
  <si>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</si>
  <si>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</si>
  <si>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</si>
  <si>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</si>
  <si>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</si>
  <si>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</si>
  <si>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</si>
  <si>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</si>
  <si>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</si>
  <si>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</si>
  <si>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</si>
  <si>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</si>
  <si>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</si>
  <si>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</si>
  <si>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</si>
  <si>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</si>
  <si>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</si>
  <si>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</si>
  <si>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</si>
  <si>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</si>
  <si>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</si>
  <si>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</si>
  <si>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</si>
  <si>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</si>
  <si>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</si>
  <si>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</si>
  <si>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</si>
  <si>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</si>
  <si>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</si>
  <si>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</si>
  <si>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</si>
  <si>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</si>
  <si>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</si>
  <si>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</si>
  <si>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</si>
  <si>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</si>
  <si>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</si>
  <si>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</si>
  <si>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</si>
  <si>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</si>
  <si>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</si>
  <si>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</si>
  <si>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</si>
  <si>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</si>
  <si>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</si>
  <si>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</si>
  <si>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</si>
  <si>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</si>
  <si>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</si>
  <si>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</si>
  <si>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</si>
  <si>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</si>
  <si>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</si>
  <si>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</si>
  <si>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</si>
  <si>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</si>
  <si>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</si>
  <si>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</si>
  <si>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</si>
  <si>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</si>
  <si>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</si>
  <si>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</si>
  <si>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</si>
  <si>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</si>
  <si>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</si>
  <si>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</si>
  <si>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</si>
  <si>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</si>
  <si>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</si>
  <si>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</si>
  <si>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</si>
  <si>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</si>
  <si>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</si>
  <si>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</si>
  <si>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</si>
  <si>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</si>
  <si>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</si>
  <si>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</si>
  <si>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</si>
  <si>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</si>
  <si>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</si>
  <si>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</si>
  <si>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</si>
  <si>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</si>
  <si>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</si>
  <si>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</si>
  <si>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</si>
  <si>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</si>
  <si>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</si>
  <si>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</si>
  <si>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</si>
  <si>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</si>
  <si>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</si>
  <si>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</si>
  <si>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</si>
  <si>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</si>
  <si>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</si>
  <si>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</si>
  <si>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</si>
  <si>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</si>
  <si>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</si>
  <si>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</si>
  <si>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</si>
  <si>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</si>
  <si>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</si>
  <si>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</si>
  <si>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</si>
  <si>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</si>
  <si>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</si>
  <si>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</si>
  <si>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</si>
  <si>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</si>
  <si>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</si>
  <si>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</si>
  <si>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</si>
  <si>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</si>
  <si>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</si>
  <si>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</si>
  <si>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</si>
  <si>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</si>
  <si>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</si>
  <si>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</si>
  <si>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</si>
  <si>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</si>
  <si>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</si>
  <si>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</si>
  <si>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</si>
  <si>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</si>
  <si>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</si>
  <si>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</si>
  <si>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</si>
  <si>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</si>
  <si>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</si>
  <si>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</si>
  <si>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</si>
  <si>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</si>
  <si>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</si>
  <si>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</si>
  <si>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</si>
  <si>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</si>
  <si>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</si>
  <si>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</si>
  <si>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</si>
  <si>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</si>
  <si>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</si>
  <si>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</si>
  <si>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</si>
  <si>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</si>
  <si>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</si>
  <si>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</si>
  <si>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</si>
  <si>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</si>
  <si>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</si>
  <si>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</si>
  <si>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</si>
  <si>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</si>
  <si>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</si>
  <si>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</si>
  <si>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</si>
  <si>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</si>
  <si>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</si>
  <si>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</si>
  <si>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</si>
  <si>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</si>
  <si>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</si>
  <si>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</si>
  <si>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</si>
  <si>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</si>
  <si>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</si>
  <si>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</si>
  <si>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</si>
  <si>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</si>
  <si>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</si>
  <si>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</si>
  <si>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</si>
  <si>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</si>
  <si>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</si>
  <si>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</si>
  <si>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</si>
  <si>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</si>
  <si>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</si>
  <si>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</si>
  <si>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</si>
  <si>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</si>
  <si>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</si>
  <si>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</si>
  <si>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</si>
  <si>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</si>
  <si>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</si>
  <si>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</si>
  <si>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</si>
  <si>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</si>
  <si>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</si>
  <si>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</si>
  <si>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</si>
  <si>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</si>
  <si>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</si>
  <si>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</si>
  <si>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</si>
  <si>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</si>
  <si>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</si>
  <si>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</si>
  <si>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</si>
  <si>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</si>
  <si>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</si>
  <si>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</si>
  <si>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</si>
  <si>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</si>
  <si>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</si>
  <si>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</si>
  <si>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</si>
  <si>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</si>
  <si>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</si>
  <si>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</si>
  <si>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</si>
  <si>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</si>
  <si>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</si>
  <si>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</si>
  <si>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</si>
  <si>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</si>
  <si>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</si>
  <si>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</si>
  <si>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</si>
  <si>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</si>
  <si>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</si>
  <si>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</si>
  <si>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</si>
  <si>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</si>
  <si>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</si>
  <si>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</si>
  <si>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</si>
  <si>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</si>
  <si>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</si>
  <si>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</si>
  <si>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</si>
  <si>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</si>
  <si>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</si>
  <si>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</si>
  <si>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</si>
  <si>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</si>
  <si>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</si>
  <si>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</si>
  <si>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</si>
  <si>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</si>
  <si>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</si>
  <si>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</si>
  <si>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</si>
  <si>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</si>
  <si>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</si>
  <si>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</si>
  <si>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</si>
  <si>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</si>
  <si>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</si>
  <si>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</si>
  <si>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</si>
  <si>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</si>
  <si>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</si>
  <si>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</si>
  <si>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</si>
  <si>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</si>
  <si>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</si>
  <si>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</si>
  <si>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</si>
  <si>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</si>
  <si>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</si>
  <si>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</si>
  <si>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</si>
  <si>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</si>
  <si>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</si>
  <si>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</si>
  <si>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</si>
  <si>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</si>
  <si>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</si>
  <si>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</si>
  <si>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</si>
  <si>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</si>
  <si>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</si>
  <si>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</si>
  <si>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</si>
  <si>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</si>
  <si>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</si>
  <si>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</si>
  <si>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</si>
  <si>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</si>
  <si>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</si>
  <si>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</si>
  <si>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</si>
  <si>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</si>
  <si>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</si>
  <si>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</si>
  <si>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</si>
  <si>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</si>
  <si>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</si>
  <si>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</si>
  <si>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</si>
  <si>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</si>
  <si>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</si>
  <si>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</si>
  <si>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</si>
  <si>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</si>
  <si>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</si>
  <si>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</si>
  <si>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</si>
  <si>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</si>
  <si>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</si>
  <si>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</si>
  <si>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</si>
  <si>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</si>
  <si>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</si>
  <si>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</si>
  <si>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</si>
  <si>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</si>
  <si>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</si>
  <si>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</si>
  <si>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</si>
  <si>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</si>
  <si>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</si>
  <si>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</si>
  <si>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</si>
  <si>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</si>
  <si>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</si>
  <si>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</si>
  <si>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</si>
  <si>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</si>
  <si>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</si>
  <si>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</si>
  <si>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</si>
  <si>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</si>
  <si>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</si>
  <si>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</si>
  <si>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</si>
  <si>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</si>
  <si>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</si>
  <si>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</si>
  <si>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</si>
  <si>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</si>
  <si>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</si>
  <si>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</si>
  <si>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</si>
  <si>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</si>
  <si>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</si>
  <si>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</si>
  <si>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</si>
  <si>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</si>
  <si>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</si>
  <si>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</si>
  <si>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</si>
  <si>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</si>
  <si>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</si>
  <si>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</si>
  <si>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</si>
  <si>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</si>
  <si>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</si>
  <si>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</si>
  <si>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</si>
  <si>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</si>
  <si>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</si>
  <si>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</si>
  <si>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</si>
  <si>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</si>
  <si>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</si>
  <si>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</si>
  <si>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</si>
  <si>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</si>
  <si>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</si>
  <si>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</si>
  <si>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</si>
  <si>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</si>
  <si>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</si>
  <si>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</si>
  <si>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</si>
  <si>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</si>
  <si>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</si>
  <si>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</si>
  <si>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</si>
  <si>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</si>
  <si>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</si>
  <si>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</si>
  <si>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</si>
  <si>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</si>
  <si>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</si>
  <si>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</si>
  <si>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</si>
  <si>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</si>
  <si>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</si>
  <si>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</si>
  <si>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</si>
  <si>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</si>
  <si>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</si>
  <si>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</si>
  <si>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</si>
  <si>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</si>
  <si>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</si>
  <si>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</si>
  <si>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</si>
  <si>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</si>
  <si>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</si>
  <si>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</si>
  <si>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</si>
  <si>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</si>
  <si>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</si>
  <si>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</si>
  <si>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</si>
  <si>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</si>
  <si>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</si>
  <si>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</si>
  <si>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</si>
  <si>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</si>
  <si>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</si>
  <si>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</si>
  <si>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</si>
  <si>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</si>
  <si>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</si>
  <si>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</si>
  <si>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</si>
  <si>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</si>
  <si>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</si>
  <si>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</si>
  <si>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</si>
  <si>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</si>
  <si>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</si>
  <si>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</si>
  <si>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</si>
  <si>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</si>
  <si>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</si>
  <si>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</si>
  <si>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</si>
  <si>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</si>
  <si>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</si>
  <si>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</si>
  <si>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</si>
  <si>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</si>
  <si>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</si>
  <si>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</si>
  <si>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</si>
  <si>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</si>
  <si>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</si>
  <si>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</si>
  <si>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</si>
  <si>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</si>
  <si>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</si>
  <si>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</si>
  <si>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</si>
  <si>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</si>
  <si>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</si>
  <si>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</si>
  <si>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</si>
  <si>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</si>
  <si>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</si>
  <si>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</si>
  <si>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</si>
  <si>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</si>
  <si>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</si>
  <si>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</si>
  <si>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</si>
  <si>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</si>
  <si>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</si>
  <si>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</si>
  <si>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</si>
  <si>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</si>
  <si>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</si>
  <si>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</si>
  <si>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</si>
  <si>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</si>
  <si>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</si>
  <si>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</si>
  <si>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</si>
  <si>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</si>
  <si>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</si>
  <si>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</si>
  <si>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</si>
  <si>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</si>
  <si>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</si>
  <si>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</si>
  <si>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</si>
  <si>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</si>
  <si>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</si>
  <si>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</si>
  <si>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</si>
  <si>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</si>
  <si>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</si>
  <si>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</si>
  <si>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</si>
  <si>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</si>
  <si>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</si>
  <si>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</si>
  <si>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</si>
  <si>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</si>
  <si>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</si>
  <si>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</si>
  <si>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</si>
  <si>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</si>
  <si>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</si>
  <si>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</si>
  <si>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</si>
  <si>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</si>
  <si>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</si>
  <si>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</si>
  <si>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</si>
  <si>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</si>
  <si>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</si>
  <si>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</si>
  <si>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</si>
  <si>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</si>
  <si>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</si>
  <si>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</si>
  <si>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</si>
  <si>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</si>
  <si>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</si>
  <si>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</si>
  <si>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</si>
  <si>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</si>
  <si>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</si>
  <si>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</si>
  <si>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</si>
  <si>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</si>
  <si>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</si>
  <si>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</si>
  <si>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</si>
  <si>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</si>
  <si>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</si>
  <si>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</si>
  <si>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</si>
  <si>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</si>
  <si>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</si>
  <si>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</si>
  <si>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</si>
  <si>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</si>
  <si>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</si>
  <si>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</si>
  <si>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</si>
  <si>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</si>
  <si>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</si>
  <si>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</si>
  <si>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</si>
  <si>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</si>
  <si>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</si>
  <si>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</si>
  <si>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</si>
  <si>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</si>
  <si>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</si>
  <si>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</si>
  <si>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</si>
  <si>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</si>
  <si>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</si>
  <si>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</si>
  <si>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</si>
  <si>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</si>
  <si>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</si>
  <si>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</si>
  <si>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</si>
  <si>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</si>
  <si>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</si>
  <si>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</si>
  <si>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</si>
  <si>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</si>
  <si>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</si>
  <si>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</si>
  <si>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</si>
  <si>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</si>
  <si>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</si>
  <si>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</si>
  <si>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</si>
  <si>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</si>
  <si>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</si>
  <si>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</si>
  <si>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</si>
  <si>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</si>
  <si>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</si>
  <si>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</si>
  <si>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</si>
  <si>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</si>
  <si>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</si>
  <si>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</si>
  <si>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</si>
  <si>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</si>
  <si>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</si>
  <si>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</si>
  <si>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</si>
  <si>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</si>
  <si>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</si>
  <si>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</si>
  <si>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</si>
  <si>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</si>
  <si>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</si>
  <si>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</si>
  <si>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</si>
  <si>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</si>
  <si>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</si>
  <si>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</si>
  <si>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</si>
  <si>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</si>
  <si>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</si>
  <si>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</si>
  <si>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</si>
  <si>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</si>
  <si>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</si>
  <si>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</si>
  <si>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</si>
  <si>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</si>
  <si>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</si>
  <si>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</si>
  <si>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</si>
  <si>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</si>
  <si>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</si>
  <si>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</si>
  <si>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</si>
  <si>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</si>
  <si>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</si>
  <si>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</si>
  <si>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</si>
  <si>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</si>
  <si>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</si>
  <si>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</si>
  <si>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</si>
  <si>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</si>
  <si>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</si>
  <si>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</si>
  <si>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</si>
  <si>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</si>
  <si>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</si>
  <si>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</si>
  <si>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</si>
  <si>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</si>
  <si>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</si>
  <si>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</si>
  <si>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</si>
  <si>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</si>
  <si>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</si>
  <si>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</si>
  <si>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</si>
  <si>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</si>
  <si>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</si>
  <si>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</si>
  <si>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</si>
  <si>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</si>
  <si>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</si>
  <si>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</si>
  <si>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</si>
  <si>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</si>
  <si>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</si>
  <si>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</si>
  <si>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</si>
  <si>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</si>
  <si>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</si>
  <si>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</si>
  <si>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</si>
  <si>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</si>
  <si>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</si>
  <si>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</si>
  <si>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</si>
  <si>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</si>
  <si>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</si>
  <si>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</si>
  <si>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</si>
  <si>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</si>
  <si>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</si>
  <si>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</si>
  <si>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</si>
  <si>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</si>
  <si>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</si>
  <si>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</si>
  <si>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</si>
  <si>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</si>
  <si>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</si>
  <si>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</si>
  <si>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</si>
  <si>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</si>
  <si>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</si>
  <si>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</si>
  <si>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</si>
  <si>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</si>
  <si>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</si>
  <si>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</si>
  <si>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</si>
  <si>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</si>
  <si>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</si>
  <si>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</si>
  <si>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</si>
  <si>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</si>
  <si>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</si>
  <si>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</si>
  <si>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</si>
  <si>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</si>
  <si>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</si>
  <si>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</si>
  <si>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</si>
  <si>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</si>
  <si>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</si>
  <si>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</si>
  <si>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</si>
  <si>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</si>
  <si>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</si>
  <si>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</si>
  <si>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</si>
  <si>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</si>
  <si>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</si>
  <si>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</si>
  <si>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</si>
  <si>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</si>
  <si>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</si>
  <si>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</si>
  <si>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</si>
  <si>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</si>
  <si>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</si>
  <si>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</si>
  <si>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</si>
  <si>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</si>
  <si>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</si>
  <si>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</si>
  <si>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</si>
  <si>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</si>
  <si>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</si>
  <si>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</si>
  <si>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</si>
  <si>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</si>
  <si>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</si>
  <si>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</si>
  <si>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</si>
  <si>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</si>
  <si>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</si>
  <si>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</si>
  <si>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</si>
  <si>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</si>
  <si>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</si>
  <si>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</si>
  <si>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</si>
  <si>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</si>
  <si>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</si>
  <si>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</si>
  <si>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</si>
  <si>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</si>
  <si>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</si>
  <si>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</si>
  <si>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</si>
  <si>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</si>
  <si>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</si>
  <si>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</si>
  <si>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</si>
  <si>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</si>
  <si>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</si>
  <si>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</si>
  <si>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</si>
  <si>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</si>
  <si>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</si>
  <si>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</si>
  <si>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</si>
  <si>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</si>
  <si>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</si>
  <si>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</si>
  <si>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</si>
  <si>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</si>
  <si>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</si>
  <si>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</si>
  <si>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</si>
  <si>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</si>
  <si>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</si>
  <si>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</si>
  <si>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</si>
  <si>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</si>
  <si>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</si>
  <si>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</si>
  <si>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</si>
  <si>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</si>
  <si>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</si>
  <si>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</si>
  <si>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</si>
  <si>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</si>
  <si>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</si>
  <si>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</si>
  <si>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</si>
  <si>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</si>
  <si>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</si>
  <si>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</si>
  <si>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</si>
  <si>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</si>
  <si>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</si>
  <si>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</si>
  <si>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</si>
  <si>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</si>
  <si>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</si>
  <si>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</si>
  <si>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</si>
  <si>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</si>
  <si>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</si>
  <si>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</si>
  <si>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</si>
  <si>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</si>
  <si>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</si>
  <si>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</si>
  <si>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</si>
  <si>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</si>
  <si>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</si>
  <si>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</si>
  <si>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</si>
  <si>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</si>
  <si>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</si>
  <si>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</si>
  <si>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</si>
  <si>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</si>
  <si>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</si>
  <si>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</si>
  <si>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</si>
  <si>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</si>
  <si>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</si>
  <si>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</si>
  <si>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</si>
  <si>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</si>
  <si>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</si>
  <si>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</si>
  <si>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</si>
  <si>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</si>
  <si>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</si>
  <si>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</si>
  <si>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</si>
  <si>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</si>
  <si>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</si>
  <si>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</si>
  <si>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</si>
  <si>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</si>
  <si>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</si>
  <si>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</si>
  <si>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</si>
  <si>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</si>
  <si>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</si>
  <si>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</si>
  <si>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</si>
  <si>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</si>
  <si>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</si>
  <si>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</si>
  <si>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</si>
  <si>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</si>
  <si>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</si>
  <si>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</si>
  <si>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</si>
  <si>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</si>
  <si>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</si>
  <si>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</si>
  <si>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</si>
  <si>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</si>
  <si>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</si>
  <si>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</si>
  <si>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</si>
  <si>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</si>
  <si>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</si>
  <si>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</si>
  <si>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</si>
  <si>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</si>
  <si>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</si>
  <si>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</si>
  <si>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</si>
  <si>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</si>
  <si>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</si>
  <si>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</si>
  <si>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</si>
  <si>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</si>
  <si>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</si>
  <si>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</si>
  <si>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</si>
  <si>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</si>
  <si>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</si>
  <si>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</si>
  <si>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</si>
  <si>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</si>
  <si>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</si>
  <si>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</si>
  <si>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</si>
  <si>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</si>
  <si>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</si>
  <si>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</si>
  <si>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</si>
  <si>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</si>
  <si>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</si>
  <si>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</si>
  <si>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</si>
  <si>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</si>
  <si>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</si>
  <si>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</si>
  <si>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</si>
  <si>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</si>
  <si>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</si>
  <si>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</si>
  <si>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</si>
  <si>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</si>
  <si>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</si>
  <si>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</si>
  <si>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</si>
  <si>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</si>
  <si>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</si>
  <si>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</si>
  <si>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</si>
  <si>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</si>
  <si>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</si>
  <si>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</si>
  <si>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</si>
  <si>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</si>
  <si>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</si>
  <si>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</si>
  <si>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</si>
  <si>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</si>
  <si>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</si>
  <si>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</si>
  <si>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</si>
  <si>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</si>
  <si>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</si>
  <si>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</si>
  <si>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</si>
  <si>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</si>
  <si>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</si>
  <si>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</si>
  <si>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</si>
  <si>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</si>
  <si>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</si>
  <si>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</si>
  <si>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</si>
  <si>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</si>
  <si>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</si>
  <si>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</si>
  <si>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</si>
  <si>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</si>
  <si>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</si>
  <si>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</si>
  <si>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</si>
  <si>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</si>
  <si>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</si>
  <si>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</si>
  <si>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</si>
  <si>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</si>
  <si>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</si>
  <si>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</si>
  <si>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</si>
  <si>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</si>
  <si>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</si>
  <si>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</si>
  <si>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</si>
  <si>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</si>
  <si>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</si>
  <si>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</si>
  <si>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</si>
  <si>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</si>
  <si>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</si>
  <si>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</si>
  <si>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</si>
  <si>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</si>
  <si>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</si>
  <si>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</si>
  <si>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</si>
  <si>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</si>
  <si>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</si>
  <si>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</si>
  <si>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</si>
  <si>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</si>
  <si>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</si>
  <si>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</si>
  <si>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</si>
  <si>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</si>
  <si>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</si>
  <si>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</si>
  <si>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</si>
  <si>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</si>
  <si>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</si>
  <si>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</si>
  <si>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</si>
  <si>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</si>
  <si>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</si>
  <si>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</si>
  <si>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</si>
  <si>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</si>
  <si>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</si>
  <si>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</si>
  <si>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</si>
  <si>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</si>
  <si>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</si>
  <si>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</si>
  <si>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</si>
  <si>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</si>
  <si>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</si>
  <si>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</si>
  <si>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</si>
  <si>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</si>
  <si>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</si>
  <si>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</si>
  <si>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</si>
  <si>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</si>
  <si>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</si>
  <si>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</si>
  <si>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</si>
  <si>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</si>
  <si>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</si>
  <si>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</si>
  <si>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</si>
  <si>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</si>
  <si>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</si>
  <si>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</si>
  <si>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</si>
  <si>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</si>
  <si>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</si>
  <si>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</si>
  <si>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</si>
  <si>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</si>
  <si>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</si>
  <si>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</si>
  <si>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</si>
  <si>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</si>
  <si>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</si>
  <si>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</si>
  <si>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</si>
  <si>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</si>
  <si>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</si>
  <si>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</si>
  <si>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</si>
  <si>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</si>
  <si>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</si>
  <si>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</si>
  <si>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</si>
  <si>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</si>
  <si>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</si>
  <si>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</si>
  <si>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</si>
  <si>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</si>
  <si>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</si>
  <si>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</si>
  <si>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</si>
  <si>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</si>
  <si>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</si>
  <si>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</si>
  <si>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</si>
  <si>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</si>
  <si>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</si>
  <si>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</si>
  <si>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</si>
  <si>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</si>
  <si>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</si>
  <si>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</si>
  <si>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</si>
  <si>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</si>
  <si>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</si>
  <si>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</si>
  <si>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</si>
  <si>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</si>
  <si>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</si>
  <si>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</si>
  <si>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</si>
  <si>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</si>
  <si>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</si>
  <si>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</si>
  <si>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</si>
  <si>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</si>
  <si>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</si>
  <si>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</si>
  <si>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</si>
  <si>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</si>
  <si>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</si>
  <si>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</si>
  <si>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</si>
  <si>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</si>
  <si>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</si>
  <si>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</si>
  <si>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</si>
  <si>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</si>
  <si>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</si>
  <si>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</si>
  <si>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</si>
  <si>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</si>
  <si>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</si>
  <si>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</si>
  <si>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</si>
  <si>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</si>
  <si>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</si>
  <si>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</si>
  <si>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</si>
  <si>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</si>
  <si>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</si>
  <si>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</si>
  <si>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</si>
  <si>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</si>
  <si>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</si>
  <si>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</si>
  <si>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</si>
  <si>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</si>
  <si>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</si>
  <si>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</si>
  <si>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</si>
  <si>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</si>
  <si>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</si>
  <si>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</si>
  <si>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</si>
  <si>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</si>
  <si>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</si>
  <si>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</si>
  <si>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</si>
  <si>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</si>
  <si>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</si>
  <si>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</si>
  <si>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</si>
  <si>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</si>
  <si>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</si>
  <si>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</si>
  <si>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</si>
  <si>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</si>
  <si>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</si>
  <si>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</si>
  <si>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</si>
  <si>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</si>
  <si>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</si>
  <si>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</si>
  <si>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</si>
  <si>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</si>
  <si>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</si>
  <si>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</si>
  <si>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</si>
  <si>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</si>
  <si>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</si>
  <si>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</si>
  <si>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</si>
  <si>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</si>
  <si>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</si>
  <si>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</si>
  <si>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</si>
  <si>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</si>
  <si>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</si>
  <si>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</si>
  <si>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</si>
  <si>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</si>
  <si>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</si>
  <si>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</si>
  <si>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</si>
  <si>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</si>
  <si>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</si>
  <si>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</si>
  <si>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</si>
  <si>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</si>
  <si>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</si>
  <si>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</si>
  <si>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</si>
  <si>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</si>
  <si>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</si>
  <si>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</si>
  <si>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</si>
  <si>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</si>
  <si>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</si>
  <si>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</si>
  <si>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</si>
  <si>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</si>
  <si>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</si>
  <si>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</si>
  <si>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</si>
  <si>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</si>
  <si>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</si>
  <si>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</si>
  <si>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</si>
  <si>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</si>
  <si>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</si>
  <si>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</si>
  <si>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</si>
  <si>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</si>
  <si>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</si>
  <si>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</si>
  <si>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</si>
  <si>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</si>
  <si>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</si>
  <si>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</si>
  <si>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</si>
  <si>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</si>
  <si>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</si>
  <si>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</si>
  <si>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</si>
  <si>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</si>
  <si>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</si>
  <si>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</si>
  <si>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</si>
  <si>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</si>
  <si>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</si>
  <si>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</si>
  <si>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</si>
  <si>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</si>
  <si>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</si>
  <si>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</si>
  <si>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</si>
  <si>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</si>
  <si>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</si>
  <si>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</si>
  <si>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</si>
  <si>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</si>
  <si>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</si>
  <si>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</si>
  <si>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</si>
  <si>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</si>
  <si>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</si>
  <si>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</si>
  <si>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</si>
  <si>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</si>
  <si>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</si>
  <si>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</si>
  <si>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</si>
  <si>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</si>
  <si>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</si>
  <si>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</si>
  <si>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</si>
  <si>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</si>
  <si>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</si>
  <si>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</si>
  <si>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</si>
  <si>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</si>
  <si>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</si>
  <si>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</si>
  <si>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</si>
  <si>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</si>
  <si>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</si>
  <si>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</si>
  <si>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</si>
  <si>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</si>
  <si>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</si>
  <si>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</si>
  <si>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</si>
  <si>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</si>
  <si>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</si>
  <si>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</si>
  <si>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</si>
  <si>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</si>
  <si>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</si>
  <si>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</si>
  <si>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</si>
  <si>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</si>
  <si>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</si>
  <si>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</si>
  <si>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</si>
  <si>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</si>
  <si>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</si>
  <si>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</si>
  <si>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</si>
  <si>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</si>
  <si>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</si>
  <si>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</si>
  <si>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</si>
  <si>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</si>
  <si>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</si>
  <si>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</si>
  <si>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</si>
  <si>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</si>
  <si>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</si>
  <si>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</si>
  <si>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</si>
  <si>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</si>
  <si>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</si>
  <si>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</si>
  <si>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</si>
  <si>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</si>
  <si>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</si>
  <si>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</si>
  <si>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</si>
  <si>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</si>
  <si>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</si>
  <si>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</si>
  <si>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</si>
  <si>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</si>
  <si>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</si>
  <si>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</si>
  <si>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</si>
  <si>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</si>
  <si>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</si>
  <si>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</si>
  <si>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</si>
  <si>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</si>
  <si>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</si>
  <si>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</si>
  <si>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</si>
  <si>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</si>
  <si>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</si>
  <si>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</si>
  <si>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</si>
  <si>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</si>
  <si>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</si>
  <si>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</si>
  <si>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</si>
  <si>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</si>
  <si>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</si>
  <si>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</si>
  <si>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</si>
  <si>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</si>
  <si>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</si>
  <si>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</si>
  <si>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</si>
  <si>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</si>
  <si>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</si>
  <si>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</si>
  <si>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</si>
  <si>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</si>
  <si>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</si>
  <si>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</si>
  <si>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</si>
  <si>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</si>
  <si>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</si>
  <si>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</si>
  <si>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</si>
  <si>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</si>
  <si>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</si>
  <si>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</si>
  <si>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</si>
  <si>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</si>
  <si>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</si>
  <si>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</si>
  <si>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</si>
  <si>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</si>
  <si>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</si>
  <si>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</si>
  <si>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</si>
  <si>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</si>
  <si>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</si>
  <si>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</si>
  <si>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</si>
  <si>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</si>
  <si>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</si>
  <si>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</si>
  <si>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</si>
  <si>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</si>
  <si>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</si>
  <si>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</si>
  <si>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</si>
  <si>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</si>
  <si>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</si>
  <si>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</si>
  <si>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</si>
  <si>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</si>
  <si>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</si>
  <si>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</si>
  <si>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</si>
  <si>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</si>
  <si>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</si>
  <si>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</si>
  <si>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</si>
  <si>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</si>
  <si>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</si>
  <si>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</si>
  <si>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</si>
  <si>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</si>
  <si>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</si>
  <si>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</si>
  <si>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</si>
  <si>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</si>
  <si>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</si>
  <si>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</si>
  <si>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</si>
  <si>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</si>
  <si>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</si>
  <si>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</si>
  <si>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</si>
  <si>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</si>
  <si>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</si>
  <si>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</si>
  <si>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</si>
  <si>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</si>
  <si>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</si>
  <si>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</si>
  <si>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</si>
  <si>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</si>
  <si>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</si>
  <si>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</si>
  <si>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</si>
  <si>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</si>
  <si>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</si>
  <si>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</si>
  <si>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</si>
  <si>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</si>
  <si>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</si>
  <si>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</si>
  <si>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</si>
  <si>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</si>
  <si>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</si>
  <si>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</si>
  <si>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</si>
  <si>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</si>
  <si>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</si>
  <si>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</si>
  <si>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</si>
  <si>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</si>
  <si>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</si>
  <si>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</si>
  <si>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</si>
  <si>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</si>
  <si>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</si>
  <si>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</si>
  <si>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</si>
  <si>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</si>
  <si>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</si>
  <si>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</si>
  <si>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</si>
  <si>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</si>
  <si>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</si>
  <si>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</si>
  <si>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</si>
  <si>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</si>
  <si>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</si>
  <si>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</si>
  <si>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</si>
  <si>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</si>
  <si>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</si>
  <si>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</si>
  <si>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</si>
  <si>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</si>
  <si>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</si>
  <si>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</si>
  <si>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</si>
  <si>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</si>
  <si>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</si>
  <si>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</si>
  <si>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</si>
  <si>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</si>
  <si>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</si>
  <si>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</si>
  <si>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</si>
  <si>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</si>
  <si>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</si>
  <si>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</si>
  <si>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</si>
  <si>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</si>
  <si>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</si>
  <si>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</si>
  <si>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</si>
  <si>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</si>
  <si>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</si>
  <si>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</si>
  <si>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</si>
  <si>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</si>
  <si>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</si>
  <si>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</si>
  <si>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</si>
  <si>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</si>
  <si>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</si>
  <si>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</si>
  <si>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</si>
  <si>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</si>
  <si>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</si>
  <si>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</si>
  <si>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</si>
  <si>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</si>
  <si>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</si>
  <si>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</si>
  <si>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</si>
  <si>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</si>
  <si>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</si>
  <si>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</si>
  <si>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</si>
  <si>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</si>
  <si>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</si>
  <si>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</si>
  <si>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</si>
  <si>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</si>
  <si>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</si>
  <si>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</si>
  <si>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</si>
  <si>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</si>
  <si>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</si>
  <si>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</si>
  <si>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</si>
  <si>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</si>
  <si>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</si>
  <si>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</si>
  <si>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</si>
  <si>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</si>
  <si>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</si>
  <si>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</si>
  <si>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</si>
  <si>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</si>
  <si>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</si>
  <si>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</si>
  <si>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</si>
  <si>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</si>
  <si>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</si>
  <si>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</si>
  <si>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</si>
  <si>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</si>
  <si>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</si>
  <si>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</si>
  <si>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</si>
  <si>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</si>
  <si>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</si>
  <si>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</si>
  <si>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</si>
  <si>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</si>
  <si>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</si>
  <si>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</si>
  <si>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</si>
  <si>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</si>
  <si>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</si>
  <si>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</si>
  <si>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</si>
  <si>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</si>
  <si>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</si>
  <si>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</si>
  <si>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</si>
  <si>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</si>
  <si>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</si>
  <si>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</si>
  <si>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</si>
  <si>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</si>
  <si>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</si>
  <si>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</si>
  <si>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</si>
  <si>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</si>
  <si>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</si>
  <si>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</si>
  <si>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</si>
  <si>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</si>
  <si>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</si>
  <si>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</si>
  <si>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</si>
  <si>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</si>
  <si>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</si>
  <si>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</si>
  <si>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</si>
  <si>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</si>
  <si>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</si>
  <si>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</si>
  <si>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</si>
  <si>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</si>
  <si>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</si>
  <si>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</si>
  <si>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</si>
  <si>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</si>
  <si>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</si>
  <si>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</si>
  <si>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</si>
  <si>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</si>
  <si>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</si>
  <si>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</si>
  <si>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</si>
  <si>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</si>
  <si>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</si>
  <si>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</si>
  <si>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</si>
  <si>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</si>
  <si>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</si>
  <si>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</si>
  <si>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</si>
  <si>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</si>
  <si>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</si>
  <si>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</si>
  <si>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</si>
  <si>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</si>
  <si>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</si>
  <si>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</si>
  <si>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</si>
  <si>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</si>
  <si>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</si>
  <si>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</si>
  <si>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</si>
  <si>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</si>
  <si>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</si>
  <si>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</si>
  <si>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</si>
  <si>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</si>
  <si>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</si>
  <si>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</si>
  <si>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</si>
  <si>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</si>
  <si>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</si>
  <si>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</si>
  <si>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</si>
  <si>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</si>
  <si>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</si>
  <si>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</si>
  <si>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</si>
  <si>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</si>
  <si>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</si>
  <si>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</si>
  <si>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</si>
  <si>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</si>
  <si>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</si>
  <si>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</si>
  <si>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</si>
  <si>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</si>
  <si>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</si>
  <si>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</si>
  <si>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</si>
  <si>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</si>
  <si>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</si>
  <si>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</si>
  <si>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</si>
  <si>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</si>
  <si>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</si>
  <si>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</si>
  <si>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</si>
  <si>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</si>
  <si>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</si>
  <si>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</si>
  <si>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</si>
  <si>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</si>
  <si>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Name</t>
  </si>
  <si>
    <t>Blurb</t>
  </si>
  <si>
    <t>Goal</t>
  </si>
  <si>
    <t>Pledge</t>
  </si>
  <si>
    <t>Successful</t>
  </si>
  <si>
    <t>Failed</t>
  </si>
  <si>
    <t>Mean Goal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</si>
  <si>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</si>
  <si>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</si>
  <si>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</si>
  <si>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</si>
  <si>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</si>
  <si>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</si>
  <si>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</si>
  <si>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</si>
  <si>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</si>
  <si>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</si>
  <si>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</si>
  <si>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</si>
  <si>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</si>
  <si>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</si>
  <si>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</si>
  <si>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</si>
  <si>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</si>
  <si>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</si>
  <si>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</si>
  <si>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</si>
  <si>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</si>
  <si>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</si>
  <si>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</si>
  <si>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</si>
  <si>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</si>
  <si>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Subcategory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</si>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</sst>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2" fillId="0" borderId="0" xfId="0" applyNumberFormat="1" applyFont="1"/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[Theater_Outcomes_vs_Launch.png.xlsx]Theater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6-4EF1-811A-21D5C2F5B148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6-4EF1-811A-21D5C2F5B148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6-4EF1-811A-21D5C2F5B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27344"/>
        <c:axId val="189616944"/>
      </c:lineChart>
      <c:catAx>
        <c:axId val="18962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6944"/>
        <c:crosses val="autoZero"/>
        <c:auto val="1"/>
        <c:lblAlgn val="ctr"/>
        <c:lblOffset val="100"/>
        <c:noMultiLvlLbl val="0"/>
      </c:catAx>
      <c:valAx>
        <c:axId val="1896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2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108</c:v>
                </c:pt>
                <c:pt idx="1">
                  <c:v>1111</c:v>
                </c:pt>
                <c:pt idx="2">
                  <c:v>668</c:v>
                </c:pt>
                <c:pt idx="3">
                  <c:v>480</c:v>
                </c:pt>
                <c:pt idx="4">
                  <c:v>460</c:v>
                </c:pt>
                <c:pt idx="5">
                  <c:v>391</c:v>
                </c:pt>
                <c:pt idx="6">
                  <c:v>333</c:v>
                </c:pt>
                <c:pt idx="7">
                  <c:v>320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1-422D-89CC-5921EFB3A0DF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273</c:v>
                </c:pt>
                <c:pt idx="1">
                  <c:v>884</c:v>
                </c:pt>
                <c:pt idx="2">
                  <c:v>647</c:v>
                </c:pt>
                <c:pt idx="3">
                  <c:v>541</c:v>
                </c:pt>
                <c:pt idx="4">
                  <c:v>400</c:v>
                </c:pt>
                <c:pt idx="5">
                  <c:v>320</c:v>
                </c:pt>
                <c:pt idx="6">
                  <c:v>240</c:v>
                </c:pt>
                <c:pt idx="7">
                  <c:v>209</c:v>
                </c:pt>
                <c:pt idx="8">
                  <c:v>174</c:v>
                </c:pt>
                <c:pt idx="9">
                  <c:v>130</c:v>
                </c:pt>
                <c:pt idx="10">
                  <c:v>109</c:v>
                </c:pt>
                <c:pt idx="11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1-422D-89CC-5921EFB3A0DF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214</c:v>
                </c:pt>
                <c:pt idx="2">
                  <c:v>194</c:v>
                </c:pt>
                <c:pt idx="3">
                  <c:v>124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1-422D-89CC-5921EFB3A0DF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381</c:v>
                </c:pt>
                <c:pt idx="1">
                  <c:v>2209</c:v>
                </c:pt>
                <c:pt idx="2">
                  <c:v>1509</c:v>
                </c:pt>
                <c:pt idx="3">
                  <c:v>1145</c:v>
                </c:pt>
                <c:pt idx="4">
                  <c:v>940</c:v>
                </c:pt>
                <c:pt idx="5">
                  <c:v>791</c:v>
                </c:pt>
                <c:pt idx="6">
                  <c:v>653</c:v>
                </c:pt>
                <c:pt idx="7">
                  <c:v>569</c:v>
                </c:pt>
                <c:pt idx="8">
                  <c:v>514</c:v>
                </c:pt>
                <c:pt idx="9">
                  <c:v>470</c:v>
                </c:pt>
                <c:pt idx="10">
                  <c:v>449</c:v>
                </c:pt>
                <c:pt idx="11">
                  <c:v>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91-422D-89CC-5921EFB3A0DF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0.28346456692913385</c:v>
                </c:pt>
                <c:pt idx="1">
                  <c:v>0.50294250792213668</c:v>
                </c:pt>
                <c:pt idx="2">
                  <c:v>0.44267726971504306</c:v>
                </c:pt>
                <c:pt idx="3">
                  <c:v>0.41921397379912662</c:v>
                </c:pt>
                <c:pt idx="4">
                  <c:v>0.48936170212765956</c:v>
                </c:pt>
                <c:pt idx="5">
                  <c:v>0.4943109987357775</c:v>
                </c:pt>
                <c:pt idx="6">
                  <c:v>0.50995405819295558</c:v>
                </c:pt>
                <c:pt idx="7">
                  <c:v>0.56239015817223204</c:v>
                </c:pt>
                <c:pt idx="8">
                  <c:v>0.58365758754863817</c:v>
                </c:pt>
                <c:pt idx="9">
                  <c:v>0.63829787234042556</c:v>
                </c:pt>
                <c:pt idx="10">
                  <c:v>0.66815144766146994</c:v>
                </c:pt>
                <c:pt idx="11">
                  <c:v>0.6628462273161414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1-422D-89CC-5921EFB3A0D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0.71653543307086609</c:v>
                </c:pt>
                <c:pt idx="1">
                  <c:v>0.40018107741059306</c:v>
                </c:pt>
                <c:pt idx="2">
                  <c:v>0.42876076872100727</c:v>
                </c:pt>
                <c:pt idx="3">
                  <c:v>0.47248908296943232</c:v>
                </c:pt>
                <c:pt idx="4">
                  <c:v>0.42553191489361702</c:v>
                </c:pt>
                <c:pt idx="5">
                  <c:v>0.40455120101137798</c:v>
                </c:pt>
                <c:pt idx="6">
                  <c:v>0.36753445635528331</c:v>
                </c:pt>
                <c:pt idx="7">
                  <c:v>0.36731107205623903</c:v>
                </c:pt>
                <c:pt idx="8">
                  <c:v>0.33852140077821014</c:v>
                </c:pt>
                <c:pt idx="9">
                  <c:v>0.27659574468085107</c:v>
                </c:pt>
                <c:pt idx="10">
                  <c:v>0.24276169265033407</c:v>
                </c:pt>
                <c:pt idx="11">
                  <c:v>0.33715377268385865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1-422D-89CC-5921EFB3A0D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9.6876414667270261E-2</c:v>
                </c:pt>
                <c:pt idx="2">
                  <c:v>0.12856196156394964</c:v>
                </c:pt>
                <c:pt idx="3">
                  <c:v>0.10829694323144105</c:v>
                </c:pt>
                <c:pt idx="4">
                  <c:v>8.5106382978723402E-2</c:v>
                </c:pt>
                <c:pt idx="5">
                  <c:v>0.1011378002528445</c:v>
                </c:pt>
                <c:pt idx="6">
                  <c:v>0.1225114854517611</c:v>
                </c:pt>
                <c:pt idx="7">
                  <c:v>7.0298769771529004E-2</c:v>
                </c:pt>
                <c:pt idx="8">
                  <c:v>7.7821011673151752E-2</c:v>
                </c:pt>
                <c:pt idx="9">
                  <c:v>8.5106382978723402E-2</c:v>
                </c:pt>
                <c:pt idx="10">
                  <c:v>8.9086859688195991E-2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91-422D-89CC-5921EFB3A0D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238191"/>
        <c:axId val="1045219471"/>
      </c:lineChart>
      <c:catAx>
        <c:axId val="10452381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19471"/>
        <c:crosses val="autoZero"/>
        <c:auto val="1"/>
        <c:lblAlgn val="ctr"/>
        <c:lblOffset val="100"/>
        <c:noMultiLvlLbl val="0"/>
      </c:catAx>
      <c:valAx>
        <c:axId val="10452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[Theater_Outcomes_vs_Launch.png.xlsx]Category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8-4A77-9F24-EF502C321D6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8-4A77-9F24-EF502C321D6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68-4A77-9F24-EF502C321D6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68-4A77-9F24-EF502C321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5687439"/>
        <c:axId val="355688687"/>
      </c:barChart>
      <c:catAx>
        <c:axId val="3556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88687"/>
        <c:crosses val="autoZero"/>
        <c:auto val="1"/>
        <c:lblAlgn val="ctr"/>
        <c:lblOffset val="100"/>
        <c:noMultiLvlLbl val="0"/>
      </c:catAx>
      <c:valAx>
        <c:axId val="35568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[Theater_Outcomes_vs_Launch.png.xlsx]Subcategory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7-45D2-8FCC-4CD79593D4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7-45D2-8FCC-4CD79593D4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7-45D2-8FCC-4CD79593D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5678111"/>
        <c:axId val="1465679359"/>
      </c:barChart>
      <c:catAx>
        <c:axId val="14656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79359"/>
        <c:crosses val="autoZero"/>
        <c:auto val="1"/>
        <c:lblAlgn val="ctr"/>
        <c:lblOffset val="100"/>
        <c:noMultiLvlLbl val="0"/>
      </c:catAx>
      <c:valAx>
        <c:axId val="14656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[Theater_Outcomes_vs_Launch.png.xlsx]Subcategory Statistics!PivotTable4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C-41A5-80C2-734D34919C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C-41A5-80C2-734D34919C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C-41A5-80C2-734D3491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111"/>
        <c:axId val="1465679359"/>
      </c:lineChart>
      <c:catAx>
        <c:axId val="14656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79359"/>
        <c:crosses val="autoZero"/>
        <c:auto val="1"/>
        <c:lblAlgn val="ctr"/>
        <c:lblOffset val="100"/>
        <c:noMultiLvlLbl val="0"/>
      </c:catAx>
      <c:valAx>
        <c:axId val="14656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49530</xdr:rowOff>
    </xdr:from>
    <xdr:to>
      <xdr:col>8</xdr:col>
      <xdr:colOff>1623060</xdr:colOff>
      <xdr:row>20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A70E6-FE1F-B37F-E394-87698C719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</xdr:colOff>
      <xdr:row>13</xdr:row>
      <xdr:rowOff>65722</xdr:rowOff>
    </xdr:from>
    <xdr:to>
      <xdr:col>7</xdr:col>
      <xdr:colOff>1295400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35638-CB1E-98AE-303B-E797C668C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12</xdr:row>
      <xdr:rowOff>52387</xdr:rowOff>
    </xdr:from>
    <xdr:to>
      <xdr:col>14</xdr:col>
      <xdr:colOff>85725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2F296-A871-47FD-AC27-0047FF789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3</xdr:row>
      <xdr:rowOff>18097</xdr:rowOff>
    </xdr:from>
    <xdr:to>
      <xdr:col>14</xdr:col>
      <xdr:colOff>49530</xdr:colOff>
      <xdr:row>18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E0B28-30BA-44D9-AF7D-A0B181877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</xdr:row>
      <xdr:rowOff>66675</xdr:rowOff>
    </xdr:from>
    <xdr:to>
      <xdr:col>7</xdr:col>
      <xdr:colOff>558165</xdr:colOff>
      <xdr:row>16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6B53CB-D34A-4518-B165-BB24D9A3A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d Dewey" refreshedDate="44691.765156365742" createdVersion="7" refreshedVersion="7" minRefreshableVersion="3" recordCount="4115" xr:uid="{3219657A-2F00-4063-8B22-A65373B3A6C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ell 01" numFmtId="0">
      <sharedItems containsString="0" containsBlank="1" containsNumber="1" containsInteger="1" minValue="0" maxValue="53"/>
    </cacheField>
    <cacheField name="Average Donation" numFmtId="0">
      <sharedItems containsBlank="1" containsMixedTypes="1" containsNumber="1" minValue="0" maxValue="193963.9"/>
    </cacheField>
    <cacheField name="Parent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d Dewey" refreshedDate="44691.765304629633" createdVersion="7" refreshedVersion="7" minRefreshableVersion="3" recordCount="4114" xr:uid="{F46394E7-3EBB-478F-B944-D70D2124DF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ell 01" numFmtId="0">
      <sharedItems containsSemiMixedTypes="0" containsString="0" containsNumber="1" containsInteger="1" minValue="0" maxValue="53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x v="0"/>
    <s v="USD"/>
    <n v="1437620400"/>
    <n v="1434931811"/>
    <b v="0"/>
    <n v="182"/>
    <b v="1"/>
    <x v="0"/>
    <n v="2"/>
    <n v="12879.86"/>
    <s v="film &amp; video"/>
  </r>
  <r>
    <n v="1"/>
    <s v="FannibalFest Fan Convention"/>
    <s v="A Hannibal TV Show Fan Convention and Art Collective"/>
    <n v="30000000"/>
    <n v="1076751.05"/>
    <x v="0"/>
    <x v="0"/>
    <s v="USD"/>
    <n v="1488464683"/>
    <n v="1485872683"/>
    <b v="0"/>
    <n v="79"/>
    <b v="1"/>
    <x v="0"/>
    <n v="4"/>
    <n v="13629.76"/>
    <s v="film &amp; video"/>
  </r>
  <r>
    <n v="2"/>
    <s v="Charlie teaser completion"/>
    <s v="Completion fund for post-production for teaser of British crime/drama tv series about a girl who sells morals for money"/>
    <n v="25000000"/>
    <n v="1052110.8700000001"/>
    <x v="0"/>
    <x v="1"/>
    <s v="GBP"/>
    <n v="1455555083"/>
    <n v="1454691083"/>
    <b v="0"/>
    <n v="35"/>
    <b v="1"/>
    <x v="0"/>
    <n v="4"/>
    <n v="30060.31"/>
    <s v="film &amp; video"/>
  </r>
  <r>
    <n v="3"/>
    <s v="Unsure/Positive: A Dramedy Series About Life with HIV"/>
    <s v="We already produced the *very* beginning of this story. Help us to see it through?"/>
    <n v="10000000"/>
    <n v="972594.99"/>
    <x v="0"/>
    <x v="0"/>
    <s v="USD"/>
    <n v="1407414107"/>
    <n v="1404822107"/>
    <b v="0"/>
    <n v="150"/>
    <b v="1"/>
    <x v="0"/>
    <n v="10"/>
    <n v="6483.97"/>
    <s v="film &amp; video"/>
  </r>
  <r>
    <n v="4"/>
    <s v="Party Monsters"/>
    <s v="19th centuryâ€™s most notorious literary characters, out of step with the times, find comradery as roommates in modern day Los Angeles."/>
    <n v="8000000"/>
    <n v="800211"/>
    <x v="0"/>
    <x v="0"/>
    <s v="USD"/>
    <n v="1450555279"/>
    <n v="1447963279"/>
    <b v="0"/>
    <n v="284"/>
    <b v="1"/>
    <x v="0"/>
    <n v="10"/>
    <n v="2817.64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x v="0"/>
    <s v="USD"/>
    <n v="1469770500"/>
    <n v="1468362207"/>
    <b v="0"/>
    <n v="47"/>
    <b v="1"/>
    <x v="0"/>
    <n v="13"/>
    <n v="16848.13"/>
    <s v="film &amp; video"/>
  </r>
  <r>
    <n v="6"/>
    <s v="POINT HOPE"/>
    <s v="The story of &quot;Point Hope&quot; will honor, respect, and share the beauty and traditions of the Alaska Natives in Point Hope, AK: the Inupiat"/>
    <n v="5000000"/>
    <n v="590807.11"/>
    <x v="0"/>
    <x v="0"/>
    <s v="USD"/>
    <n v="1402710250"/>
    <n v="1401846250"/>
    <b v="0"/>
    <n v="58"/>
    <b v="1"/>
    <x v="0"/>
    <n v="12"/>
    <n v="10186.3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x v="0"/>
    <s v="USD"/>
    <n v="1467680867"/>
    <n v="1464224867"/>
    <b v="0"/>
    <n v="57"/>
    <b v="1"/>
    <x v="0"/>
    <n v="17"/>
    <n v="9007.41"/>
    <s v="film &amp; video"/>
  </r>
  <r>
    <n v="8"/>
    <s v="Sizzling in the Kitchen Flynn Style"/>
    <s v="Help us raise the funds to film our pilot episode!"/>
    <n v="2800000"/>
    <n v="508525.01"/>
    <x v="0"/>
    <x v="0"/>
    <s v="USD"/>
    <n v="1460754000"/>
    <n v="1460155212"/>
    <b v="0"/>
    <n v="12"/>
    <b v="1"/>
    <x v="0"/>
    <n v="18"/>
    <n v="42377.08"/>
    <s v="film &amp; video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x v="0"/>
    <s v="USD"/>
    <n v="1460860144"/>
    <n v="1458268144"/>
    <b v="0"/>
    <n v="20"/>
    <b v="1"/>
    <x v="0"/>
    <n v="20"/>
    <n v="25039.2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x v="0"/>
    <s v="USD"/>
    <n v="1403660279"/>
    <n v="1400636279"/>
    <b v="0"/>
    <n v="19"/>
    <b v="1"/>
    <x v="0"/>
    <n v="24"/>
    <n v="24819.32"/>
    <s v="film &amp; video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x v="0"/>
    <s v="USD"/>
    <n v="1471834800"/>
    <n v="1469126462"/>
    <b v="0"/>
    <n v="75"/>
    <b v="1"/>
    <x v="0"/>
    <n v="20"/>
    <n v="5463.76"/>
    <s v="film &amp; video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x v="0"/>
    <s v="USD"/>
    <n v="1405479600"/>
    <n v="1401642425"/>
    <b v="0"/>
    <n v="827"/>
    <b v="1"/>
    <x v="0"/>
    <n v="20"/>
    <n v="479.64"/>
    <s v="film &amp; video"/>
  </r>
  <r>
    <n v="13"/>
    <s v="Can't Go Home"/>
    <s v="A travel series hosted by touring musicians that profiles a different American city in each episode."/>
    <n v="1500000"/>
    <n v="349474"/>
    <x v="0"/>
    <x v="0"/>
    <s v="USD"/>
    <n v="1466713620"/>
    <n v="1463588109"/>
    <b v="0"/>
    <n v="51"/>
    <b v="1"/>
    <x v="0"/>
    <n v="23"/>
    <n v="6852.43"/>
    <s v="film &amp; video"/>
  </r>
  <r>
    <n v="14"/>
    <s v="3010 | Sci-fi Series"/>
    <s v="A highly charged post apocalyptic sci fi series that pulls no punches!"/>
    <n v="1500000"/>
    <n v="348018"/>
    <x v="0"/>
    <x v="2"/>
    <s v="AUD"/>
    <n v="1405259940"/>
    <n v="1403051888"/>
    <b v="0"/>
    <n v="41"/>
    <b v="1"/>
    <x v="0"/>
    <n v="23"/>
    <n v="8488.24"/>
    <s v="film &amp; video"/>
  </r>
  <r>
    <n v="15"/>
    <s v="Cien&amp;Cia"/>
    <s v="Cien&amp;Cia es un proyecto transmedia para televisiÃ³n; la finalidad de la venta de camisetas es financiar el reality (Factual)."/>
    <n v="1500000"/>
    <n v="335597.31"/>
    <x v="0"/>
    <x v="3"/>
    <s v="EUR"/>
    <n v="1443384840"/>
    <n v="1441790658"/>
    <b v="0"/>
    <n v="98"/>
    <b v="1"/>
    <x v="0"/>
    <n v="22"/>
    <n v="3424.46"/>
    <s v="film &amp; video"/>
  </r>
  <r>
    <n v="16"/>
    <s v="ArtMoose TV Series"/>
    <s v="We want to create a Sizzle Reel to pitch a Reality TV Series to TV Executive starring artists Art Moose will use new artists each week."/>
    <n v="1350000"/>
    <n v="315295.89"/>
    <x v="0"/>
    <x v="0"/>
    <s v="USD"/>
    <n v="1402896600"/>
    <n v="1398971211"/>
    <b v="0"/>
    <n v="70"/>
    <b v="1"/>
    <x v="0"/>
    <n v="23"/>
    <n v="4504.2299999999996"/>
    <s v="film &amp; video"/>
  </r>
  <r>
    <n v="17"/>
    <s v="Humble Pie"/>
    <s v="Uplifting English sitcom, a love letter to youthful exuberance that proves once and for all that none of us are ready for real life."/>
    <n v="1333666"/>
    <n v="315222.2"/>
    <x v="0"/>
    <x v="1"/>
    <s v="GBP"/>
    <n v="1415126022"/>
    <n v="1412530422"/>
    <b v="0"/>
    <n v="36"/>
    <b v="1"/>
    <x v="0"/>
    <n v="24"/>
    <n v="8756.17"/>
    <s v="film &amp; video"/>
  </r>
  <r>
    <n v="18"/>
    <s v="Indian As Apple Pie TV"/>
    <s v="The Indian cooking show you crave: complete with cooking, travel to India, and loads of spicy inspiration with Anupy."/>
    <n v="1300000"/>
    <n v="306970"/>
    <x v="0"/>
    <x v="0"/>
    <s v="USD"/>
    <n v="1410958856"/>
    <n v="1408366856"/>
    <b v="0"/>
    <n v="342"/>
    <b v="1"/>
    <x v="0"/>
    <n v="24"/>
    <n v="897.57"/>
    <s v="film &amp; video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x v="0"/>
    <s v="USD"/>
    <n v="1437420934"/>
    <n v="1434828934"/>
    <b v="0"/>
    <n v="22"/>
    <b v="1"/>
    <x v="0"/>
    <n v="30"/>
    <n v="13714.53"/>
    <s v="film &amp; video"/>
  </r>
  <r>
    <n v="20"/>
    <s v="Finding Kylie Hard Read Fund"/>
    <s v="Help us reach our goal &amp; pay the drama dept that is performing the hard read, which is set for October 2015."/>
    <n v="1000000"/>
    <n v="292097"/>
    <x v="0"/>
    <x v="0"/>
    <s v="USD"/>
    <n v="1442167912"/>
    <n v="1436983912"/>
    <b v="0"/>
    <n v="25"/>
    <b v="1"/>
    <x v="0"/>
    <n v="29"/>
    <n v="11683.88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x v="0"/>
    <s v="USD"/>
    <n v="1411743789"/>
    <n v="1409151789"/>
    <b v="0"/>
    <n v="101"/>
    <b v="1"/>
    <x v="0"/>
    <n v="29"/>
    <n v="2824.84"/>
    <s v="film &amp; video"/>
  </r>
  <r>
    <n v="22"/>
    <s v="CREATURES OF HABIT!"/>
    <s v="Meet Gary, and Troy: Two unlikely friends that investigate &quot;strange phenomenon&quot;."/>
    <n v="1000000"/>
    <n v="243778"/>
    <x v="0"/>
    <x v="0"/>
    <s v="USD"/>
    <n v="1420099140"/>
    <n v="1418766740"/>
    <b v="0"/>
    <n v="8"/>
    <b v="1"/>
    <x v="0"/>
    <n v="24"/>
    <n v="30472.25"/>
    <s v="film &amp; video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x v="0"/>
    <s v="USD"/>
    <n v="1430407200"/>
    <n v="1428086501"/>
    <b v="0"/>
    <n v="23"/>
    <b v="1"/>
    <x v="0"/>
    <n v="23"/>
    <n v="10067.09"/>
    <s v="film &amp; video"/>
  </r>
  <r>
    <n v="24"/>
    <s v="Bring STL Up Late to TV"/>
    <s v="STL Up Late is a weekly late night comedy talk show for St. Louis television."/>
    <n v="1000000"/>
    <n v="229802.31"/>
    <x v="0"/>
    <x v="0"/>
    <s v="USD"/>
    <n v="1442345940"/>
    <n v="1439494863"/>
    <b v="0"/>
    <n v="574"/>
    <b v="1"/>
    <x v="0"/>
    <n v="23"/>
    <n v="400.35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x v="0"/>
    <s v="USD"/>
    <n v="1452299761"/>
    <n v="1447115761"/>
    <b v="0"/>
    <n v="14"/>
    <b v="1"/>
    <x v="0"/>
    <n v="23"/>
    <n v="15012.21"/>
    <s v="film &amp; video"/>
  </r>
  <r>
    <n v="26"/>
    <s v="You, Me &amp; Sicily:  Part I Editing"/>
    <s v="Highlighting Sicily's points of light: its extraordinary people. Editing phase is now underway!!!"/>
    <n v="894700"/>
    <n v="206743.09"/>
    <x v="0"/>
    <x v="0"/>
    <s v="USD"/>
    <n v="1408278144"/>
    <n v="1404822144"/>
    <b v="0"/>
    <n v="19"/>
    <b v="1"/>
    <x v="0"/>
    <n v="23"/>
    <n v="10881.22"/>
    <s v="film &amp; video"/>
  </r>
  <r>
    <n v="27"/>
    <s v="B-Rabbit TV Comedy Pilot"/>
    <s v="B-Rabbit is a hilarious depiction of immigrating to New Zealand and the life you desperately tried to leave behind."/>
    <n v="850000"/>
    <n v="205025"/>
    <x v="0"/>
    <x v="4"/>
    <s v="NZD"/>
    <n v="1416113833"/>
    <n v="1413518233"/>
    <b v="0"/>
    <n v="150"/>
    <b v="1"/>
    <x v="0"/>
    <n v="24"/>
    <n v="1366.83"/>
    <s v="film &amp; video"/>
  </r>
  <r>
    <n v="28"/>
    <s v="John Earle Dog Training Concept Development Reel"/>
    <s v="John and Brian are on a quest to change people's lives and rehabilitate dogs."/>
    <n v="800000"/>
    <n v="202928.5"/>
    <x v="0"/>
    <x v="0"/>
    <s v="USD"/>
    <n v="1450307284"/>
    <n v="1447715284"/>
    <b v="0"/>
    <n v="71"/>
    <b v="1"/>
    <x v="0"/>
    <n v="25"/>
    <n v="2858.15"/>
    <s v="film &amp; video"/>
  </r>
  <r>
    <n v="29"/>
    <s v="The JOB Prelude."/>
    <s v="Genuine, no cliche Cop dramedy. Stories based on Adam's time as a Constable. What really goes on? Think you know the Police? Find out."/>
    <n v="550000"/>
    <n v="201165"/>
    <x v="0"/>
    <x v="1"/>
    <s v="GBP"/>
    <n v="1406045368"/>
    <n v="1403453368"/>
    <b v="0"/>
    <n v="117"/>
    <b v="1"/>
    <x v="0"/>
    <n v="37"/>
    <n v="1719.36"/>
    <s v="film &amp; video"/>
  </r>
  <r>
    <n v="30"/>
    <s v="Introverts Web Series"/>
    <s v="Comedy series about three introverted roommates coping with single life, secret resentments, and loudmouthed extroverts."/>
    <n v="510000"/>
    <n v="198415.01"/>
    <x v="0"/>
    <x v="0"/>
    <s v="USD"/>
    <n v="1408604515"/>
    <n v="1406012515"/>
    <b v="0"/>
    <n v="53"/>
    <b v="1"/>
    <x v="0"/>
    <n v="39"/>
    <n v="3743.68"/>
    <s v="film &amp; video"/>
  </r>
  <r>
    <n v="31"/>
    <s v="The Alan Katz Show"/>
    <s v="After a two-year hiatus, The Alan Katz Show is coming back! But it can't unless we can get a 16gb flash drive valued at $12.71!"/>
    <n v="500000"/>
    <n v="193963.9"/>
    <x v="0"/>
    <x v="0"/>
    <s v="USD"/>
    <n v="1453748434"/>
    <n v="1452193234"/>
    <b v="0"/>
    <n v="1"/>
    <b v="1"/>
    <x v="0"/>
    <n v="39"/>
    <n v="193963.9"/>
    <s v="film &amp; video"/>
  </r>
  <r>
    <n v="32"/>
    <s v="Over &amp; Out"/>
    <s v="Approaching a milestone birthday, Gail abandons her group of yuppie stay-at-home mom friends for the vibrant and rowdy gay community."/>
    <n v="500000"/>
    <n v="184133.01"/>
    <x v="0"/>
    <x v="0"/>
    <s v="USD"/>
    <n v="1463111940"/>
    <n v="1459523017"/>
    <b v="0"/>
    <n v="89"/>
    <b v="1"/>
    <x v="0"/>
    <n v="37"/>
    <n v="2068.91"/>
    <s v="film &amp; video"/>
  </r>
  <r>
    <n v="33"/>
    <s v="Imaginary Problems"/>
    <s v="3 best friends balance their work, personal and private lives while finding time for their imaginary friends (who are 3 puppets)."/>
    <n v="500000"/>
    <n v="180062"/>
    <x v="0"/>
    <x v="0"/>
    <s v="USD"/>
    <n v="1447001501"/>
    <n v="1444405901"/>
    <b v="0"/>
    <n v="64"/>
    <b v="1"/>
    <x v="0"/>
    <n v="36"/>
    <n v="2813.47"/>
    <s v="film &amp; video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x v="0"/>
    <s v="USD"/>
    <n v="1407224601"/>
    <n v="1405928601"/>
    <b v="0"/>
    <n v="68"/>
    <b v="1"/>
    <x v="0"/>
    <n v="35"/>
    <n v="2609"/>
    <s v="film &amp; video"/>
  </r>
  <r>
    <n v="35"/>
    <s v="Why Adam? A TV show about the science behind everyday life!"/>
    <s v="Why Adam? is an independent TV show that explores concepts of basic science in everyday life."/>
    <n v="500000"/>
    <n v="176524"/>
    <x v="0"/>
    <x v="0"/>
    <s v="USD"/>
    <n v="1430179200"/>
    <n v="1428130814"/>
    <b v="0"/>
    <n v="28"/>
    <b v="1"/>
    <x v="0"/>
    <n v="35"/>
    <n v="6304.43"/>
    <s v="film &amp; video"/>
  </r>
  <r>
    <n v="36"/>
    <s v="THE LISTENING BOX"/>
    <s v="A modern day priest makes an unusual discovery, setting off a chain of events."/>
    <n v="500000"/>
    <n v="176420"/>
    <x v="0"/>
    <x v="0"/>
    <s v="USD"/>
    <n v="1428128525"/>
    <n v="1425540125"/>
    <b v="0"/>
    <n v="44"/>
    <b v="1"/>
    <x v="0"/>
    <n v="35"/>
    <n v="4009.55"/>
    <s v="film &amp; video"/>
  </r>
  <r>
    <n v="37"/>
    <s v="The Journey"/>
    <s v="Take an unscripted, real-time journey with Greg Aiello to the planet's wildest and most iconic places on this adventure travel TV show."/>
    <n v="500000"/>
    <n v="171253"/>
    <x v="0"/>
    <x v="0"/>
    <s v="USD"/>
    <n v="1425055079"/>
    <n v="1422463079"/>
    <b v="0"/>
    <n v="253"/>
    <b v="1"/>
    <x v="0"/>
    <n v="34"/>
    <n v="676.89"/>
    <s v="film &amp; video"/>
  </r>
  <r>
    <n v="38"/>
    <s v="Brewz Brothers TV"/>
    <s v="A television show about three brothers from Chicago on a mission to discover and highlight the best breweries in America."/>
    <n v="500000"/>
    <n v="170525"/>
    <x v="0"/>
    <x v="0"/>
    <s v="USD"/>
    <n v="1368235344"/>
    <n v="1365643344"/>
    <b v="0"/>
    <n v="66"/>
    <b v="1"/>
    <x v="0"/>
    <n v="34"/>
    <n v="2583.71"/>
    <s v="film &amp; video"/>
  </r>
  <r>
    <n v="39"/>
    <s v="Deep Cuts - Series"/>
    <s v="Mystery-Drama Series. Following a shocking event, residents of a remote woodland community learn that some wounds never heal..."/>
    <n v="500000"/>
    <n v="170271"/>
    <x v="0"/>
    <x v="1"/>
    <s v="GBP"/>
    <n v="1401058740"/>
    <n v="1398388068"/>
    <b v="0"/>
    <n v="217"/>
    <b v="1"/>
    <x v="0"/>
    <n v="34"/>
    <n v="784.66"/>
    <s v="film &amp; video"/>
  </r>
  <r>
    <n v="40"/>
    <s v="Regal Fare Season One"/>
    <s v="There is a cooking show in production that needs your help, a show about using local ingredients to create simple and elegant meals."/>
    <n v="500000"/>
    <n v="169985.91"/>
    <x v="0"/>
    <x v="0"/>
    <s v="USD"/>
    <n v="1403150400"/>
    <n v="1401426488"/>
    <b v="0"/>
    <n v="16"/>
    <b v="1"/>
    <x v="0"/>
    <n v="34"/>
    <n v="10624.12"/>
    <s v="film &amp; video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x v="0"/>
    <s v="USD"/>
    <n v="1412516354"/>
    <n v="1409924354"/>
    <b v="0"/>
    <n v="19"/>
    <b v="1"/>
    <x v="0"/>
    <n v="34"/>
    <n v="8915.51"/>
    <s v="film &amp; video"/>
  </r>
  <r>
    <n v="42"/>
    <s v="BROS TV Pilot (Iraq)"/>
    <s v="A show that explores the universal hospitality and shenanigans of BRO cultures in the most forbidden and unfamiliar places on earth!"/>
    <n v="500000"/>
    <n v="168829.14"/>
    <x v="0"/>
    <x v="0"/>
    <s v="USD"/>
    <n v="1419780026"/>
    <n v="1417188026"/>
    <b v="0"/>
    <n v="169"/>
    <b v="1"/>
    <x v="0"/>
    <n v="34"/>
    <n v="998.99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x v="0"/>
    <s v="USD"/>
    <n v="1405209600"/>
    <n v="1402599486"/>
    <b v="0"/>
    <n v="263"/>
    <b v="1"/>
    <x v="0"/>
    <n v="34"/>
    <n v="638.1"/>
    <s v="film &amp; video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x v="0"/>
    <s v="USD"/>
    <n v="1412648537"/>
    <n v="1408760537"/>
    <b v="0"/>
    <n v="15"/>
    <b v="1"/>
    <x v="0"/>
    <n v="35"/>
    <n v="11160.67"/>
    <s v="film &amp; video"/>
  </r>
  <r>
    <n v="45"/>
    <s v="The Art of the Lift"/>
    <s v="The Art of the Lift is a crime drama that follows an expert crew of pick-pockets and their attempt at breaking in a new recruit."/>
    <n v="462000"/>
    <n v="161459"/>
    <x v="0"/>
    <x v="0"/>
    <s v="USD"/>
    <n v="1461769107"/>
    <n v="1459177107"/>
    <b v="0"/>
    <n v="61"/>
    <b v="1"/>
    <x v="0"/>
    <n v="35"/>
    <n v="2646.87"/>
    <s v="film &amp; video"/>
  </r>
  <r>
    <n v="46"/>
    <s v="New equipment for Joy's World!"/>
    <s v="The legendary community TV programme Joy's World is in dire need of new equipment! We are hoping you can help."/>
    <n v="450000"/>
    <n v="160920"/>
    <x v="0"/>
    <x v="2"/>
    <s v="AUD"/>
    <n v="1450220974"/>
    <n v="1447628974"/>
    <b v="0"/>
    <n v="45"/>
    <b v="1"/>
    <x v="0"/>
    <n v="36"/>
    <n v="3576"/>
    <s v="film &amp; video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x v="0"/>
    <s v="USD"/>
    <n v="1419021607"/>
    <n v="1413834007"/>
    <b v="0"/>
    <n v="70"/>
    <b v="1"/>
    <x v="0"/>
    <n v="38"/>
    <n v="2190.89"/>
    <s v="film &amp; video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x v="1"/>
    <s v="GBP"/>
    <n v="1425211200"/>
    <n v="1422534260"/>
    <b v="0"/>
    <n v="38"/>
    <b v="1"/>
    <x v="0"/>
    <n v="38"/>
    <n v="4015.9"/>
    <s v="film &amp; video"/>
  </r>
  <r>
    <n v="49"/>
    <s v="Driving Jersey - Season Five"/>
    <s v="Driving Jersey is real people telling real stories."/>
    <n v="390000"/>
    <n v="152579"/>
    <x v="0"/>
    <x v="0"/>
    <s v="USD"/>
    <n v="1445660045"/>
    <n v="1443068045"/>
    <b v="0"/>
    <n v="87"/>
    <b v="1"/>
    <x v="0"/>
    <n v="39"/>
    <n v="1753.78"/>
    <s v="film &amp; video"/>
  </r>
  <r>
    <n v="50"/>
    <s v="The Love Lounge"/>
    <s v="A brand new dating show which helps one lucky lady find her Mr Right with difficult decisions to make along the way."/>
    <n v="390000"/>
    <n v="152165"/>
    <x v="0"/>
    <x v="1"/>
    <s v="GBP"/>
    <n v="1422637200"/>
    <n v="1419271458"/>
    <b v="0"/>
    <n v="22"/>
    <b v="1"/>
    <x v="0"/>
    <n v="39"/>
    <n v="6916.59"/>
    <s v="film &amp; video"/>
  </r>
  <r>
    <n v="51"/>
    <s v="SKY CITY HAYA"/>
    <s v="Please help us reach stretch goals of 16k, 26k, 41k for the soundtrack, extended scenes &amp; story development for our sci-fi TV series!"/>
    <n v="380000"/>
    <n v="150102"/>
    <x v="0"/>
    <x v="0"/>
    <s v="USD"/>
    <n v="1439245037"/>
    <n v="1436653037"/>
    <b v="0"/>
    <n v="119"/>
    <b v="1"/>
    <x v="0"/>
    <n v="40"/>
    <n v="1261.3599999999999"/>
    <s v="film &amp; video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x v="0"/>
    <s v="USD"/>
    <n v="1405615846"/>
    <n v="1403023846"/>
    <b v="0"/>
    <n v="52"/>
    <b v="1"/>
    <x v="0"/>
    <n v="39"/>
    <n v="2831.42"/>
    <s v="film &amp; video"/>
  </r>
  <r>
    <n v="53"/>
    <s v="Rolling out Vegan Mashup's Season 2"/>
    <s v="Delicious TV's Vegan Mashup launching season two on public television"/>
    <n v="372625"/>
    <n v="142483"/>
    <x v="0"/>
    <x v="0"/>
    <s v="USD"/>
    <n v="1396648800"/>
    <n v="1395407445"/>
    <b v="0"/>
    <n v="117"/>
    <b v="1"/>
    <x v="0"/>
    <n v="38"/>
    <n v="1217.8"/>
    <s v="film &amp; video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x v="0"/>
    <s v="USD"/>
    <n v="1451063221"/>
    <n v="1448471221"/>
    <b v="0"/>
    <n v="52"/>
    <b v="1"/>
    <x v="0"/>
    <n v="39"/>
    <n v="2639.52"/>
    <s v="film &amp; video"/>
  </r>
  <r>
    <n v="55"/>
    <s v="Di FAMILY"/>
    <s v="A story of an Italian family who tried it the right way but realized things work better if they do it &quot;their&quot; way. Weekly Series PILOT"/>
    <n v="350000"/>
    <n v="136924.35"/>
    <x v="0"/>
    <x v="0"/>
    <s v="USD"/>
    <n v="1464390916"/>
    <n v="1462576516"/>
    <b v="0"/>
    <n v="86"/>
    <b v="1"/>
    <x v="0"/>
    <n v="39"/>
    <n v="1592.14"/>
    <s v="film &amp; video"/>
  </r>
  <r>
    <n v="56"/>
    <s v="Voxwomen Cycling Show"/>
    <s v="We want to see more women's cycling on TV - and we need your help to make it happen!"/>
    <n v="320000"/>
    <n v="136009.76"/>
    <x v="0"/>
    <x v="1"/>
    <s v="GBP"/>
    <n v="1433779200"/>
    <n v="1432559424"/>
    <b v="0"/>
    <n v="174"/>
    <b v="1"/>
    <x v="0"/>
    <n v="43"/>
    <n v="781.67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x v="0"/>
    <s v="USD"/>
    <n v="1429991962"/>
    <n v="1427399962"/>
    <b v="0"/>
    <n v="69"/>
    <b v="1"/>
    <x v="0"/>
    <n v="43"/>
    <n v="1880.42"/>
    <s v="film &amp; video"/>
  </r>
  <r>
    <n v="58"/>
    <s v="Gloaming"/>
    <s v="Alex thought he knew how the world worked. You live, you die and it's over. He was very, very wrong."/>
    <n v="300000"/>
    <n v="126082.45"/>
    <x v="0"/>
    <x v="0"/>
    <s v="USD"/>
    <n v="1416423172"/>
    <n v="1413827572"/>
    <b v="0"/>
    <n v="75"/>
    <b v="1"/>
    <x v="0"/>
    <n v="42"/>
    <n v="1681.1"/>
    <s v="film &amp; video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x v="0"/>
    <s v="USD"/>
    <n v="1442264400"/>
    <n v="1439530776"/>
    <b v="0"/>
    <n v="33"/>
    <b v="1"/>
    <x v="0"/>
    <n v="42"/>
    <n v="3792.03"/>
    <s v="film &amp; video"/>
  </r>
  <r>
    <n v="60"/>
    <s v="Ever Since - Short Film"/>
    <s v="Set in a beautiful but desolate world, we see how loneliness can lead to friendship in unconventional ways."/>
    <n v="300000"/>
    <n v="123920"/>
    <x v="0"/>
    <x v="1"/>
    <s v="GBP"/>
    <n v="1395532800"/>
    <n v="1393882717"/>
    <b v="0"/>
    <n v="108"/>
    <b v="1"/>
    <x v="1"/>
    <n v="41"/>
    <n v="1147.4100000000001"/>
    <s v="film &amp; video"/>
  </r>
  <r>
    <n v="61"/>
    <s v="SPLITTING THE SYNAPSE"/>
    <s v="An exploration of the shadows that follow us from our past, the darkness that lives inside us and the ability to find our own freedom"/>
    <n v="300000"/>
    <n v="123444.12"/>
    <x v="0"/>
    <x v="0"/>
    <s v="USD"/>
    <n v="1370547157"/>
    <n v="1368646357"/>
    <b v="0"/>
    <n v="23"/>
    <b v="1"/>
    <x v="1"/>
    <n v="41"/>
    <n v="5367.14"/>
    <s v="film &amp; video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x v="0"/>
    <s v="USD"/>
    <n v="1362337878"/>
    <n v="1360177878"/>
    <b v="0"/>
    <n v="48"/>
    <b v="1"/>
    <x v="1"/>
    <n v="43"/>
    <n v="2505.19"/>
    <s v="film &amp; video"/>
  </r>
  <r>
    <n v="63"/>
    <s v="The Attic"/>
    <s v="The Attic is my first short film.  Please help me with post production and distribution so that I can let it out into the world"/>
    <n v="261962"/>
    <n v="117210.24000000001"/>
    <x v="0"/>
    <x v="0"/>
    <s v="USD"/>
    <n v="1388206740"/>
    <n v="1386194013"/>
    <b v="0"/>
    <n v="64"/>
    <b v="1"/>
    <x v="1"/>
    <n v="45"/>
    <n v="1831.41"/>
    <s v="film &amp; video"/>
  </r>
  <r>
    <n v="64"/>
    <s v="Millennial, The Movie"/>
    <s v="At the dawn of the New Millennium, a group of teenagers battle the Y2K bug to save humanity from boredom. The 2nd film by and/or."/>
    <n v="250000"/>
    <n v="117108"/>
    <x v="0"/>
    <x v="0"/>
    <s v="USD"/>
    <n v="1373243181"/>
    <n v="1370651181"/>
    <b v="0"/>
    <n v="24"/>
    <b v="1"/>
    <x v="1"/>
    <n v="47"/>
    <n v="4879.5"/>
    <s v="film &amp; video"/>
  </r>
  <r>
    <n v="65"/>
    <s v="Hello World - Post Production Funds"/>
    <s v="Help finish the short film Hello World. The story of an android in the broken home of a father &amp; son."/>
    <n v="250000"/>
    <n v="115816"/>
    <x v="0"/>
    <x v="5"/>
    <s v="CAD"/>
    <n v="1407736740"/>
    <n v="1405453354"/>
    <b v="0"/>
    <n v="57"/>
    <b v="1"/>
    <x v="1"/>
    <n v="46"/>
    <n v="2031.86"/>
    <s v="film &amp; video"/>
  </r>
  <r>
    <n v="66"/>
    <s v="A Stagnant Fever: Short Film"/>
    <s v="A dark comedy set in the '60s about clinical depression and one night stands."/>
    <n v="250000"/>
    <n v="115297.5"/>
    <x v="0"/>
    <x v="0"/>
    <s v="USD"/>
    <n v="1468873420"/>
    <n v="1466281420"/>
    <b v="0"/>
    <n v="26"/>
    <b v="1"/>
    <x v="1"/>
    <n v="46"/>
    <n v="4434.5200000000004"/>
    <s v="film &amp; video"/>
  </r>
  <r>
    <n v="67"/>
    <s v="You are a Priest Forever"/>
    <s v="The Ordination Mass of five Dominicans friars to the priesthood at the historic Saint Dominicâ€™s Church in Washington DC."/>
    <n v="250000"/>
    <n v="114977"/>
    <x v="0"/>
    <x v="0"/>
    <s v="USD"/>
    <n v="1342360804"/>
    <n v="1339768804"/>
    <b v="0"/>
    <n v="20"/>
    <b v="1"/>
    <x v="1"/>
    <n v="46"/>
    <n v="5748.85"/>
    <s v="film &amp; video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x v="1"/>
    <s v="GBP"/>
    <n v="1393162791"/>
    <n v="1390570791"/>
    <b v="0"/>
    <n v="36"/>
    <b v="1"/>
    <x v="1"/>
    <n v="45"/>
    <n v="3139.31"/>
    <s v="film &amp; video"/>
  </r>
  <r>
    <n v="69"/>
    <s v="More Than A Drive"/>
    <s v="A breakthrough cinematic experience about more than just the carsâ€¦the people, lifestyle, enthusiasm, party, and the Leavenworth Drive."/>
    <n v="250000"/>
    <n v="112536"/>
    <x v="0"/>
    <x v="0"/>
    <s v="USD"/>
    <n v="1317538740"/>
    <n v="1314765025"/>
    <b v="0"/>
    <n v="178"/>
    <b v="1"/>
    <x v="1"/>
    <n v="45"/>
    <n v="632.22"/>
    <s v="film &amp; video"/>
  </r>
  <r>
    <n v="70"/>
    <s v="Scraps"/>
    <s v="Maggie barely survives a deranged baptism by her mother only to be born again to a string of foster parents. Things can always be worse"/>
    <n v="250000"/>
    <n v="110538.12"/>
    <x v="0"/>
    <x v="0"/>
    <s v="USD"/>
    <n v="1315171845"/>
    <n v="1309987845"/>
    <b v="0"/>
    <n v="17"/>
    <b v="1"/>
    <x v="1"/>
    <n v="44"/>
    <n v="6502.24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x v="0"/>
    <s v="USD"/>
    <n v="1338186657"/>
    <n v="1333002657"/>
    <b v="0"/>
    <n v="32"/>
    <b v="1"/>
    <x v="1"/>
    <n v="44"/>
    <n v="3448.55"/>
    <s v="film &amp; video"/>
  </r>
  <r>
    <n v="72"/>
    <s v="Trickle"/>
    <s v="A young man forced to live back home after an automobile accident leaves him to rediscover what it means to be a part of his family."/>
    <n v="250000"/>
    <n v="108397.11"/>
    <x v="0"/>
    <x v="0"/>
    <s v="USD"/>
    <n v="1352937600"/>
    <n v="1351210481"/>
    <b v="0"/>
    <n v="41"/>
    <b v="1"/>
    <x v="1"/>
    <n v="43"/>
    <n v="2643.8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x v="0"/>
    <s v="USD"/>
    <n v="1304395140"/>
    <n v="1297620584"/>
    <b v="0"/>
    <n v="18"/>
    <b v="1"/>
    <x v="1"/>
    <n v="43"/>
    <n v="5967.87"/>
    <s v="film &amp; video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x v="6"/>
    <s v="EUR"/>
    <n v="1453376495"/>
    <n v="1450784495"/>
    <b v="0"/>
    <n v="29"/>
    <b v="1"/>
    <x v="1"/>
    <n v="45"/>
    <n v="3694.78"/>
    <s v="film &amp; video"/>
  </r>
  <r>
    <n v="75"/>
    <s v="&quot;DAD&quot; - A USC Short Film"/>
    <s v="A teenager named Charlie discovers something new about himself while coping with the loss of his father."/>
    <n v="225000"/>
    <n v="106330.39"/>
    <x v="0"/>
    <x v="0"/>
    <s v="USD"/>
    <n v="1366693272"/>
    <n v="1364101272"/>
    <b v="0"/>
    <n v="47"/>
    <b v="1"/>
    <x v="1"/>
    <n v="47"/>
    <n v="2262.35"/>
    <s v="film &amp; video"/>
  </r>
  <r>
    <n v="76"/>
    <s v="Star Wars: Insidious"/>
    <s v="Karn A'Mor has awoken bloodied on a distant battlefield with no memory of his past! JOIN THE RESISTANCE and find out more..."/>
    <n v="220000"/>
    <n v="106222"/>
    <x v="0"/>
    <x v="0"/>
    <s v="USD"/>
    <n v="1325007358"/>
    <n v="1319819758"/>
    <b v="0"/>
    <n v="15"/>
    <b v="1"/>
    <x v="1"/>
    <n v="48"/>
    <n v="7081.47"/>
    <s v="film &amp; video"/>
  </r>
  <r>
    <n v="77"/>
    <s v="Jonah and the Crab"/>
    <s v="A short film about a boy searching for companionship in a hermit crab he finds on the beach."/>
    <n v="220000"/>
    <n v="106084.5"/>
    <x v="0"/>
    <x v="0"/>
    <s v="USD"/>
    <n v="1337569140"/>
    <n v="1332991717"/>
    <b v="0"/>
    <n v="26"/>
    <b v="1"/>
    <x v="1"/>
    <n v="48"/>
    <n v="4080.17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x v="6"/>
    <s v="EUR"/>
    <n v="1472751121"/>
    <n v="1471887121"/>
    <b v="0"/>
    <n v="35"/>
    <b v="1"/>
    <x v="1"/>
    <n v="53"/>
    <n v="3025.17"/>
    <s v="film &amp; video"/>
  </r>
  <r>
    <n v="79"/>
    <s v="Japanese/International Short Film &quot;Mtn.&quot;"/>
    <s v="A short film about life, achieving your dreams, and overcoming hardship. We all have our mountain to climb."/>
    <n v="200000"/>
    <n v="105745"/>
    <x v="0"/>
    <x v="1"/>
    <s v="GBP"/>
    <n v="1398451093"/>
    <n v="1395859093"/>
    <b v="0"/>
    <n v="41"/>
    <b v="1"/>
    <x v="1"/>
    <n v="53"/>
    <n v="2579.15"/>
    <s v="film &amp; video"/>
  </r>
  <r>
    <n v="80"/>
    <s v="Swingers Anonymous"/>
    <s v="What would you do if you ended up at a swingers party with two dead bodies and $20,000 in drug money?"/>
    <n v="200000"/>
    <n v="104146.51"/>
    <x v="0"/>
    <x v="0"/>
    <s v="USD"/>
    <n v="1386640856"/>
    <n v="1383616856"/>
    <b v="0"/>
    <n v="47"/>
    <b v="1"/>
    <x v="1"/>
    <n v="52"/>
    <n v="2215.88"/>
    <s v="film &amp; video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x v="0"/>
    <s v="USD"/>
    <n v="1342234920"/>
    <n v="1341892127"/>
    <b v="0"/>
    <n v="28"/>
    <b v="1"/>
    <x v="1"/>
    <n v="50"/>
    <n v="3604.96"/>
    <s v="film &amp; video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x v="0"/>
    <s v="USD"/>
    <n v="1318189261"/>
    <n v="1315597261"/>
    <b v="0"/>
    <n v="100"/>
    <b v="1"/>
    <x v="1"/>
    <n v="50"/>
    <n v="1008.24"/>
    <s v="film &amp; video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x v="1"/>
    <s v="GBP"/>
    <n v="1424604600"/>
    <n v="1423320389"/>
    <b v="0"/>
    <n v="13"/>
    <b v="1"/>
    <x v="1"/>
    <n v="50"/>
    <n v="7730"/>
    <s v="film &amp; video"/>
  </r>
  <r>
    <n v="84"/>
    <s v="Redemption - Short Film"/>
    <s v="&quot;A sociopath crosses paths with the person he must confront about his wife's murder, it might be himself&quot;"/>
    <n v="200000"/>
    <n v="100036"/>
    <x v="0"/>
    <x v="0"/>
    <s v="USD"/>
    <n v="1305483086"/>
    <n v="1302891086"/>
    <b v="0"/>
    <n v="7"/>
    <b v="1"/>
    <x v="1"/>
    <n v="50"/>
    <n v="14290.86"/>
    <s v="film &amp; video"/>
  </r>
  <r>
    <n v="85"/>
    <s v="In Her Voice: short film"/>
    <s v="A short film by Melissa Woodrow &amp; Mark Janiak about seeking forgiveness, embracing the past and memories with a loved one."/>
    <n v="200000"/>
    <n v="98953.42"/>
    <x v="0"/>
    <x v="0"/>
    <s v="USD"/>
    <n v="1316746837"/>
    <n v="1314154837"/>
    <b v="0"/>
    <n v="21"/>
    <b v="1"/>
    <x v="1"/>
    <n v="49"/>
    <n v="4712.07"/>
    <s v="film &amp; video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x v="6"/>
    <s v="EUR"/>
    <n v="1451226045"/>
    <n v="1444828845"/>
    <b v="0"/>
    <n v="17"/>
    <b v="1"/>
    <x v="1"/>
    <n v="49"/>
    <n v="5721.94"/>
    <s v="film &amp; video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x v="0"/>
    <s v="USD"/>
    <n v="1275529260"/>
    <n v="1274705803"/>
    <b v="0"/>
    <n v="25"/>
    <b v="1"/>
    <x v="1"/>
    <n v="48"/>
    <n v="3849.96"/>
    <s v="film &amp; video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x v="0"/>
    <s v="USD"/>
    <n v="1403452131"/>
    <n v="1401205731"/>
    <b v="0"/>
    <n v="60"/>
    <b v="1"/>
    <x v="1"/>
    <n v="48"/>
    <n v="1600.27"/>
    <s v="film &amp; video"/>
  </r>
  <r>
    <n v="89"/>
    <s v="The Southwest Chronicles"/>
    <s v="A chronicle of four very different stories concerning racism to the power of love, all set in the beauty of the Southwest."/>
    <n v="200000"/>
    <n v="93374"/>
    <x v="0"/>
    <x v="0"/>
    <s v="USD"/>
    <n v="1370196192"/>
    <n v="1368036192"/>
    <b v="0"/>
    <n v="56"/>
    <b v="1"/>
    <x v="1"/>
    <n v="47"/>
    <n v="1667.39"/>
    <s v="film &amp; video"/>
  </r>
  <r>
    <n v="90"/>
    <s v="Help Get the Short Film Interior Design into Film Festivals!"/>
    <s v="We're looking for funding to help submit a short film to film festivals."/>
    <n v="200000"/>
    <n v="92848.5"/>
    <x v="0"/>
    <x v="0"/>
    <s v="USD"/>
    <n v="1310454499"/>
    <n v="1307862499"/>
    <b v="0"/>
    <n v="16"/>
    <b v="1"/>
    <x v="1"/>
    <n v="46"/>
    <n v="5803.03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x v="0"/>
    <s v="USD"/>
    <n v="1305625164"/>
    <n v="1300354764"/>
    <b v="0"/>
    <n v="46"/>
    <b v="1"/>
    <x v="1"/>
    <n v="46"/>
    <n v="2007.4"/>
    <s v="film &amp; video"/>
  </r>
  <r>
    <n v="92"/>
    <s v="Euphoria"/>
    <s v="Euphoria is an adventure film that follows adrenaline filled athletes on their hunt for the sublime while balancing family and careers."/>
    <n v="200000"/>
    <n v="92154.22"/>
    <x v="0"/>
    <x v="5"/>
    <s v="CAD"/>
    <n v="1485936000"/>
    <n v="1481949983"/>
    <b v="0"/>
    <n v="43"/>
    <b v="1"/>
    <x v="1"/>
    <n v="46"/>
    <n v="2143.12"/>
    <s v="film &amp; video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x v="0"/>
    <s v="USD"/>
    <n v="1341349200"/>
    <n v="1338928537"/>
    <b v="0"/>
    <n v="15"/>
    <b v="1"/>
    <x v="1"/>
    <n v="43"/>
    <n v="5766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x v="1"/>
    <s v="GBP"/>
    <n v="1396890822"/>
    <n v="1395162822"/>
    <b v="0"/>
    <n v="12"/>
    <b v="1"/>
    <x v="1"/>
    <n v="43"/>
    <n v="7177.75"/>
    <s v="film &amp; video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x v="0"/>
    <s v="USD"/>
    <n v="1330214841"/>
    <n v="1327622841"/>
    <b v="0"/>
    <n v="21"/>
    <b v="1"/>
    <x v="1"/>
    <n v="43"/>
    <n v="4056.76"/>
    <s v="film &amp; video"/>
  </r>
  <r>
    <n v="96"/>
    <s v="Ice Hockey"/>
    <s v="Danny is a defenseman for his high school hockey team. This is a day in his life: school, hockey, girls and his next-door neighbor, Ken Daneyko."/>
    <n v="180000"/>
    <n v="84947"/>
    <x v="0"/>
    <x v="0"/>
    <s v="USD"/>
    <n v="1280631600"/>
    <n v="1274889241"/>
    <b v="0"/>
    <n v="34"/>
    <b v="1"/>
    <x v="1"/>
    <n v="47"/>
    <n v="2498.44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x v="0"/>
    <s v="USD"/>
    <n v="1310440482"/>
    <n v="1307848482"/>
    <b v="0"/>
    <n v="8"/>
    <b v="1"/>
    <x v="1"/>
    <n v="46"/>
    <n v="10316.5"/>
    <s v="film &amp; video"/>
  </r>
  <r>
    <n v="98"/>
    <s v="CUT OUT"/>
    <s v="&quot;Cut Out&quot; tells the story of a young woman who befriends a neighborhood teen and finds herself involved with gang violence."/>
    <n v="180000"/>
    <n v="81316"/>
    <x v="0"/>
    <x v="0"/>
    <s v="USD"/>
    <n v="1354923000"/>
    <n v="1351796674"/>
    <b v="0"/>
    <n v="60"/>
    <b v="1"/>
    <x v="1"/>
    <n v="45"/>
    <n v="1355.27"/>
    <s v="film &amp; video"/>
  </r>
  <r>
    <n v="99"/>
    <s v="BEAT: An Original Short Film"/>
    <s v="A feminist tale of two girls finally giving a &quot;Nice Guy&quot; what he truly deserves. Also, dancing!"/>
    <n v="180000"/>
    <n v="80070"/>
    <x v="0"/>
    <x v="0"/>
    <s v="USD"/>
    <n v="1390426799"/>
    <n v="1387834799"/>
    <b v="0"/>
    <n v="39"/>
    <b v="1"/>
    <x v="1"/>
    <n v="44"/>
    <n v="2053.08"/>
    <s v="film &amp; video"/>
  </r>
  <r>
    <n v="100"/>
    <s v="Two Sisters"/>
    <s v="Two sisters share a fragile relationship. When their mother dies and they inherit the family house, old problems rise to the surface."/>
    <n v="180000"/>
    <n v="79686.05"/>
    <x v="0"/>
    <x v="0"/>
    <s v="USD"/>
    <n v="1352055886"/>
    <n v="1350324286"/>
    <b v="0"/>
    <n v="26"/>
    <b v="1"/>
    <x v="1"/>
    <n v="44"/>
    <n v="3064.85"/>
    <s v="film &amp; video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x v="0"/>
    <s v="USD"/>
    <n v="1359052710"/>
    <n v="1356979110"/>
    <b v="0"/>
    <n v="35"/>
    <b v="1"/>
    <x v="1"/>
    <n v="44"/>
    <n v="2266.7199999999998"/>
    <s v="film &amp; video"/>
  </r>
  <r>
    <n v="102"/>
    <s v="Dear God No!"/>
    <s v="A gang of outlaw bikers pull a home invasion on a disgraced Anthropologist hiding a secret locked in his cabin basement."/>
    <n v="175000"/>
    <n v="79173"/>
    <x v="0"/>
    <x v="0"/>
    <s v="USD"/>
    <n v="1293073733"/>
    <n v="1290481733"/>
    <b v="0"/>
    <n v="65"/>
    <b v="1"/>
    <x v="1"/>
    <n v="45"/>
    <n v="1218.05"/>
    <s v="film &amp; video"/>
  </r>
  <r>
    <n v="103"/>
    <s v="I'M TWENTY SOMETHING"/>
    <s v="Three friends in their twenties are trying to do the impossible - have fun on a casual Friday night."/>
    <n v="175000"/>
    <n v="77710.8"/>
    <x v="0"/>
    <x v="1"/>
    <s v="GBP"/>
    <n v="1394220030"/>
    <n v="1392232830"/>
    <b v="0"/>
    <n v="49"/>
    <b v="1"/>
    <x v="1"/>
    <n v="44"/>
    <n v="1585.93"/>
    <s v="film &amp; video"/>
  </r>
  <r>
    <n v="104"/>
    <s v="Good 'Ol Trumpet"/>
    <s v="UCF short film about an old man, his love for music, and his misplaced trumpet.  "/>
    <n v="175000"/>
    <n v="76949.820000000007"/>
    <x v="0"/>
    <x v="0"/>
    <s v="USD"/>
    <n v="1301792400"/>
    <n v="1299775266"/>
    <b v="0"/>
    <n v="10"/>
    <b v="1"/>
    <x v="1"/>
    <n v="44"/>
    <n v="7694.98"/>
    <s v="film &amp; video"/>
  </r>
  <r>
    <n v="105"/>
    <s v="Single Parent Date Night-A Comedic Short Film"/>
    <s v="Single Parent Date Night is a comedic short film about two single parents trying to reentering the dating pool."/>
    <n v="172889"/>
    <n v="76726"/>
    <x v="0"/>
    <x v="0"/>
    <s v="USD"/>
    <n v="1463184000"/>
    <n v="1461605020"/>
    <b v="0"/>
    <n v="60"/>
    <b v="1"/>
    <x v="1"/>
    <n v="44"/>
    <n v="1278.77"/>
    <s v="film &amp; video"/>
  </r>
  <r>
    <n v="106"/>
    <s v="LOST WEEKEND"/>
    <s v="A Boy. A Girl. A Car. A Serial Killer."/>
    <n v="160000"/>
    <n v="76130.2"/>
    <x v="0"/>
    <x v="0"/>
    <s v="USD"/>
    <n v="1333391901"/>
    <n v="1332182301"/>
    <b v="0"/>
    <n v="27"/>
    <b v="1"/>
    <x v="1"/>
    <n v="48"/>
    <n v="2819.64"/>
    <s v="film &amp; video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x v="0"/>
    <s v="USD"/>
    <n v="1303688087"/>
    <n v="1301787287"/>
    <b v="0"/>
    <n v="69"/>
    <b v="1"/>
    <x v="1"/>
    <n v="48"/>
    <n v="1102.97"/>
    <s v="film &amp; video"/>
  </r>
  <r>
    <n v="108"/>
    <s v="GLASS: A Love Story"/>
    <s v="When a man can't find love, his Google GLASS does the searching for him. A short film shot with Google Glass."/>
    <n v="150000"/>
    <n v="76047"/>
    <x v="0"/>
    <x v="0"/>
    <s v="USD"/>
    <n v="1370011370"/>
    <n v="1364827370"/>
    <b v="0"/>
    <n v="47"/>
    <b v="1"/>
    <x v="1"/>
    <n v="51"/>
    <n v="1618.02"/>
    <s v="film &amp; video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x v="0"/>
    <s v="USD"/>
    <n v="1298680630"/>
    <n v="1296088630"/>
    <b v="0"/>
    <n v="47"/>
    <b v="1"/>
    <x v="1"/>
    <n v="50"/>
    <n v="1597.86"/>
    <s v="film &amp; video"/>
  </r>
  <r>
    <n v="110"/>
    <s v="Earlids"/>
    <s v="Lee, an awkward teenager with sound-blocking earlids, must confront his self-isolation after a girl moves in next door."/>
    <n v="150000"/>
    <n v="75029.48"/>
    <x v="0"/>
    <x v="0"/>
    <s v="USD"/>
    <n v="1384408740"/>
    <n v="1381445253"/>
    <b v="0"/>
    <n v="26"/>
    <b v="1"/>
    <x v="1"/>
    <n v="50"/>
    <n v="2885.75"/>
    <s v="film &amp; video"/>
  </r>
  <r>
    <n v="111"/>
    <s v="Judi Dench is Cool in Person"/>
    <s v="Two actors, one bookie and a very bad day.  Judi Dench is Cool in Person is fast, funny and only a little bit nasty."/>
    <n v="150000"/>
    <n v="74134"/>
    <x v="0"/>
    <x v="2"/>
    <s v="AUD"/>
    <n v="1433059187"/>
    <n v="1430467187"/>
    <b v="0"/>
    <n v="53"/>
    <b v="1"/>
    <x v="1"/>
    <n v="49"/>
    <n v="1398.75"/>
    <s v="film &amp; video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x v="0"/>
    <s v="USD"/>
    <n v="1397354400"/>
    <n v="1395277318"/>
    <b v="0"/>
    <n v="81"/>
    <b v="1"/>
    <x v="1"/>
    <n v="49"/>
    <n v="913.9"/>
    <s v="film &amp; video"/>
  </r>
  <r>
    <n v="113"/>
    <s v="&quot;The First Day&quot; by Julia Othmer- Music Video"/>
    <s v="A living memorial for all those dealing with trauma, grief and loss."/>
    <n v="150000"/>
    <n v="73818.240000000005"/>
    <x v="0"/>
    <x v="0"/>
    <s v="USD"/>
    <n v="1312642800"/>
    <n v="1311963128"/>
    <b v="0"/>
    <n v="78"/>
    <b v="1"/>
    <x v="1"/>
    <n v="49"/>
    <n v="946.39"/>
    <s v="film &amp; video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x v="0"/>
    <s v="USD"/>
    <n v="1326436488"/>
    <n v="1321252488"/>
    <b v="0"/>
    <n v="35"/>
    <b v="1"/>
    <x v="1"/>
    <n v="49"/>
    <n v="2101.4899999999998"/>
    <s v="film &amp; video"/>
  </r>
  <r>
    <n v="115"/>
    <s v="The World's Greatest Lover"/>
    <s v="Never judge a book (or a lover) by their cover."/>
    <n v="150000"/>
    <n v="71771"/>
    <x v="0"/>
    <x v="0"/>
    <s v="USD"/>
    <n v="1328377444"/>
    <n v="1326217444"/>
    <b v="0"/>
    <n v="22"/>
    <b v="1"/>
    <x v="1"/>
    <n v="48"/>
    <n v="3262.32"/>
    <s v="film &amp; video"/>
  </r>
  <r>
    <n v="116"/>
    <s v="Villanelle"/>
    <s v="Villanelle is a feature film that blends elements of classic, hardboiled Film Noir, with classic Horror and tells a great story to boot"/>
    <n v="150000"/>
    <n v="71748"/>
    <x v="0"/>
    <x v="0"/>
    <s v="USD"/>
    <n v="1302260155"/>
    <n v="1298289355"/>
    <b v="0"/>
    <n v="57"/>
    <b v="1"/>
    <x v="1"/>
    <n v="48"/>
    <n v="1258.74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x v="0"/>
    <s v="USD"/>
    <n v="1276110000"/>
    <n v="1268337744"/>
    <b v="0"/>
    <n v="27"/>
    <b v="1"/>
    <x v="1"/>
    <n v="46"/>
    <n v="2572.79"/>
    <s v="film &amp; video"/>
  </r>
  <r>
    <n v="118"/>
    <s v="DENOUNCED - A Short Film"/>
    <s v="When a ruthless hit-man is 'denounced' from the mafia, his old enemies declare war."/>
    <n v="150000"/>
    <n v="67856"/>
    <x v="0"/>
    <x v="0"/>
    <s v="USD"/>
    <n v="1311902236"/>
    <n v="1309310236"/>
    <b v="0"/>
    <n v="39"/>
    <b v="1"/>
    <x v="1"/>
    <n v="45"/>
    <n v="1739.9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x v="0"/>
    <s v="USD"/>
    <n v="1313276400"/>
    <n v="1310693986"/>
    <b v="0"/>
    <n v="37"/>
    <b v="1"/>
    <x v="1"/>
    <n v="44"/>
    <n v="1798.77"/>
    <s v="film &amp; video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1"/>
    <x v="7"/>
    <s v="HKD"/>
    <n v="1475457107"/>
    <n v="1472865107"/>
    <b v="0"/>
    <n v="1"/>
    <b v="0"/>
    <x v="2"/>
    <n v="44"/>
    <n v="66458.23"/>
    <s v="film &amp; video"/>
  </r>
  <r>
    <n v="121"/>
    <s v="MICRO-MISSION"/>
    <s v="NAVY SEALS sent on a Area 51 Top-Secret rescue mission where they are shrunken and injected into an ET body, the immune system mutated."/>
    <n v="150000"/>
    <n v="65924.38"/>
    <x v="1"/>
    <x v="0"/>
    <s v="USD"/>
    <n v="1429352160"/>
    <n v="1427993710"/>
    <b v="0"/>
    <n v="1"/>
    <b v="0"/>
    <x v="2"/>
    <n v="44"/>
    <n v="65924.38"/>
    <s v="film &amp; video"/>
  </r>
  <r>
    <n v="122"/>
    <s v="The Time Jumper (Canceled)"/>
    <s v="My ambition for this knows no bounds.  Seeing Sephoria in a live-action is a dream of mine."/>
    <n v="150000"/>
    <n v="65313"/>
    <x v="1"/>
    <x v="0"/>
    <s v="USD"/>
    <n v="1476094907"/>
    <n v="1470910907"/>
    <b v="0"/>
    <n v="0"/>
    <b v="0"/>
    <x v="2"/>
    <n v="44"/>
    <s v="No Backers"/>
    <s v="film &amp; video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1"/>
    <x v="0"/>
    <s v="USD"/>
    <n v="1414533600"/>
    <n v="1411411564"/>
    <b v="0"/>
    <n v="6"/>
    <b v="0"/>
    <x v="2"/>
    <n v="43"/>
    <n v="10829"/>
    <s v="film &amp; video"/>
  </r>
  <r>
    <n v="124"/>
    <s v="Blank Bodies - Post Production (Canceled)"/>
    <s v="An artificial man and woman discover love under the unsuspecting eyes of the four renowned artists who created them."/>
    <n v="150000"/>
    <n v="64203.33"/>
    <x v="1"/>
    <x v="0"/>
    <s v="USD"/>
    <n v="1431728242"/>
    <n v="1429568242"/>
    <b v="0"/>
    <n v="0"/>
    <b v="0"/>
    <x v="2"/>
    <n v="43"/>
    <s v="No Backers"/>
    <s v="film &amp; video"/>
  </r>
  <r>
    <n v="125"/>
    <s v="Star Wars Fan Film (Canceled)"/>
    <s v="Due to my little sister finally having recovered from her surgery we can finally make our movie if we can get even a little help to pay"/>
    <n v="150000"/>
    <n v="63527"/>
    <x v="1"/>
    <x v="5"/>
    <s v="CAD"/>
    <n v="1486165880"/>
    <n v="1480981880"/>
    <b v="0"/>
    <n v="6"/>
    <b v="0"/>
    <x v="2"/>
    <n v="42"/>
    <n v="10587.83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1"/>
    <x v="0"/>
    <s v="USD"/>
    <n v="1433988000"/>
    <n v="1431353337"/>
    <b v="0"/>
    <n v="13"/>
    <b v="0"/>
    <x v="2"/>
    <n v="45"/>
    <n v="4881.55"/>
    <s v="film &amp; video"/>
  </r>
  <r>
    <n v="127"/>
    <s v="Human Evolution (Canceled)"/>
    <s v="An ambitious Sci-Fi/Action film that will have a big-budget feel with stunning visuals &amp; stunts starring a casting of up and comers."/>
    <n v="133800"/>
    <n v="60450.1"/>
    <x v="1"/>
    <x v="0"/>
    <s v="USD"/>
    <n v="1428069541"/>
    <n v="1425481141"/>
    <b v="0"/>
    <n v="4"/>
    <b v="0"/>
    <x v="2"/>
    <n v="45"/>
    <n v="15112.53"/>
    <s v="film &amp; video"/>
  </r>
  <r>
    <n v="128"/>
    <s v="Ralphi3 (Canceled)"/>
    <s v="A Science Fiction film filled with entertainment and Excitement"/>
    <n v="133000"/>
    <n v="60180"/>
    <x v="1"/>
    <x v="0"/>
    <s v="USD"/>
    <n v="1476941293"/>
    <n v="1473917293"/>
    <b v="0"/>
    <n v="6"/>
    <b v="0"/>
    <x v="2"/>
    <n v="45"/>
    <n v="10030"/>
    <s v="film &amp; video"/>
  </r>
  <r>
    <n v="129"/>
    <s v="JUSTICE LEAGUE ORIGINS (Canceled)"/>
    <s v="HEY!!! I'm David House, and I am currently working on a film called Justice League Origins!!! non-profit based on DC Comics Characters."/>
    <n v="130000"/>
    <n v="60175"/>
    <x v="1"/>
    <x v="0"/>
    <s v="USD"/>
    <n v="1414708183"/>
    <n v="1409524183"/>
    <b v="0"/>
    <n v="0"/>
    <b v="0"/>
    <x v="2"/>
    <n v="46"/>
    <s v="No Backers"/>
    <s v="film &amp; video"/>
  </r>
  <r>
    <n v="130"/>
    <s v="Blue in the Green (Canceled)"/>
    <s v="A journey down the rabbit hole into the dark future. A mix of reality and dreams of a world dependant on an oppressed by technology."/>
    <n v="130000"/>
    <n v="60095.35"/>
    <x v="1"/>
    <x v="1"/>
    <s v="GBP"/>
    <n v="1402949760"/>
    <n v="1400536692"/>
    <b v="0"/>
    <n v="0"/>
    <b v="0"/>
    <x v="2"/>
    <n v="46"/>
    <s v="No Backers"/>
    <s v="film &amp; video"/>
  </r>
  <r>
    <n v="131"/>
    <s v="I (Canceled)"/>
    <s v="I"/>
    <n v="130000"/>
    <n v="60046"/>
    <x v="1"/>
    <x v="0"/>
    <s v="USD"/>
    <n v="1467763200"/>
    <n v="1466453161"/>
    <b v="0"/>
    <n v="0"/>
    <b v="0"/>
    <x v="2"/>
    <n v="46"/>
    <s v="No Backers"/>
    <s v="film &amp; video"/>
  </r>
  <r>
    <n v="132"/>
    <s v="The Message (Canceled)"/>
    <s v="An anime inspired sci-fi action short set in Tokyo, Japan by VFX veterans, Gerald Abraham, Kim Tran and sound engineer, Jeremy Corby."/>
    <n v="126000"/>
    <n v="58520.2"/>
    <x v="1"/>
    <x v="0"/>
    <s v="USD"/>
    <n v="1415392207"/>
    <n v="1411500607"/>
    <b v="0"/>
    <n v="81"/>
    <b v="0"/>
    <x v="2"/>
    <n v="46"/>
    <n v="722.47"/>
    <s v="film &amp; video"/>
  </r>
  <r>
    <n v="133"/>
    <s v="Demon Women from outer space (Canceled)"/>
    <s v="Invasion from outer space sights, to weird to imagine destruction too monstrous to escape"/>
    <n v="125000"/>
    <n v="57817"/>
    <x v="1"/>
    <x v="0"/>
    <s v="USD"/>
    <n v="1464715860"/>
    <n v="1462130584"/>
    <b v="0"/>
    <n v="0"/>
    <b v="0"/>
    <x v="2"/>
    <n v="46"/>
    <s v="No Backers"/>
    <s v="film &amp; video"/>
  </r>
  <r>
    <n v="134"/>
    <s v="MARLEY'S GHOST (AMBASSADORS OF STEAM) (Canceled)"/>
    <s v="steampunk  remake of &quot;a Christmas carol&quot;"/>
    <n v="125000"/>
    <n v="57754"/>
    <x v="1"/>
    <x v="0"/>
    <s v="USD"/>
    <n v="1441386000"/>
    <n v="1438811418"/>
    <b v="0"/>
    <n v="0"/>
    <b v="0"/>
    <x v="2"/>
    <n v="46"/>
    <s v="No Backers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1"/>
    <x v="0"/>
    <s v="USD"/>
    <n v="1404241200"/>
    <n v="1401354597"/>
    <b v="0"/>
    <n v="5"/>
    <b v="0"/>
    <x v="2"/>
    <n v="46"/>
    <n v="11468.4"/>
    <s v="film &amp; video"/>
  </r>
  <r>
    <n v="136"/>
    <s v="MICRO-MISSION (Canceled)"/>
    <s v="NAVY SEALS sent on a Area 51 Top-Secret rescue mission where they are shrunken and injected into an ET body, the immune system mutated."/>
    <n v="125000"/>
    <n v="57197"/>
    <x v="1"/>
    <x v="0"/>
    <s v="USD"/>
    <n v="1431771360"/>
    <n v="1427968234"/>
    <b v="0"/>
    <n v="0"/>
    <b v="0"/>
    <x v="2"/>
    <n v="46"/>
    <s v="No Backers"/>
    <s v="film &amp; video"/>
  </r>
  <r>
    <n v="137"/>
    <s v="Predator : Repentance (Canceled)"/>
    <s v="An unofficial sequel to the independent 2015 fan film Predator: Dark ages. Set in 2141 we follow the crew of the cargoship Centurion"/>
    <n v="125000"/>
    <n v="56618"/>
    <x v="1"/>
    <x v="8"/>
    <s v="DKK"/>
    <n v="1444657593"/>
    <n v="1440337593"/>
    <b v="0"/>
    <n v="0"/>
    <b v="0"/>
    <x v="2"/>
    <n v="45"/>
    <s v="No Backers"/>
    <s v="film &amp; video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1"/>
    <x v="0"/>
    <s v="USD"/>
    <n v="1438405140"/>
    <n v="1435731041"/>
    <b v="0"/>
    <n v="58"/>
    <b v="0"/>
    <x v="2"/>
    <n v="45"/>
    <n v="975.69"/>
    <s v="film &amp; video"/>
  </r>
  <r>
    <n v="139"/>
    <s v="Roman Dead (Canceled)"/>
    <s v="When  Rome is infected with a zombie plague, Lucius Agrippa and a small group fights for survival"/>
    <n v="125000"/>
    <n v="56146"/>
    <x v="1"/>
    <x v="0"/>
    <s v="USD"/>
    <n v="1436738772"/>
    <n v="1435874772"/>
    <b v="0"/>
    <n v="1"/>
    <b v="0"/>
    <x v="2"/>
    <n v="45"/>
    <n v="56146"/>
    <s v="film &amp; video"/>
  </r>
  <r>
    <n v="140"/>
    <s v="Rome of the Dead (Canceled)"/>
    <s v="A Gladiator fights for his freedom to be reunited with his Family, he's one fight away, when Rome is infected with a Zombie Virus"/>
    <n v="124000"/>
    <n v="56079.83"/>
    <x v="1"/>
    <x v="0"/>
    <s v="USD"/>
    <n v="1426823132"/>
    <n v="1424234732"/>
    <b v="0"/>
    <n v="0"/>
    <b v="0"/>
    <x v="2"/>
    <n v="45"/>
    <s v="No Backers"/>
    <s v="film &amp; video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1"/>
    <x v="0"/>
    <s v="USD"/>
    <n v="1433043623"/>
    <n v="1429155623"/>
    <b v="0"/>
    <n v="28"/>
    <b v="0"/>
    <x v="2"/>
    <n v="46"/>
    <n v="1972.25"/>
    <s v="film &amp; video"/>
  </r>
  <r>
    <n v="142"/>
    <s v="SAMANTHA  SHADOW (Canceled)"/>
    <s v="A science fiction series about a women trying to stave off a mysterious appearance of monsters from getting out of a dark alley."/>
    <n v="117000"/>
    <n v="55201.52"/>
    <x v="1"/>
    <x v="0"/>
    <s v="USD"/>
    <n v="1416176778"/>
    <n v="1414358778"/>
    <b v="0"/>
    <n v="1"/>
    <b v="0"/>
    <x v="2"/>
    <n v="47"/>
    <n v="55201.52"/>
    <s v="film &amp; video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1"/>
    <x v="2"/>
    <s v="AUD"/>
    <n v="1472882100"/>
    <n v="1467941542"/>
    <b v="0"/>
    <n v="0"/>
    <b v="0"/>
    <x v="2"/>
    <n v="47"/>
    <s v="No Backers"/>
    <s v="film &amp; video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1"/>
    <x v="5"/>
    <s v="CAD"/>
    <n v="1428945472"/>
    <n v="1423765072"/>
    <b v="0"/>
    <n v="37"/>
    <b v="0"/>
    <x v="2"/>
    <n v="47"/>
    <n v="1453.27"/>
    <s v="film &amp; video"/>
  </r>
  <r>
    <n v="145"/>
    <s v="Threshold (Canceled)"/>
    <s v="Film-Makers Ricky Comuniello &amp; Ian Weeks are at it again - for the 1st time. We need your support for a modern Sci-Fiction short film"/>
    <n v="110000"/>
    <n v="53769"/>
    <x v="1"/>
    <x v="0"/>
    <s v="USD"/>
    <n v="1439298052"/>
    <n v="1436965252"/>
    <b v="0"/>
    <n v="9"/>
    <b v="0"/>
    <x v="2"/>
    <n v="49"/>
    <n v="5974.33"/>
    <s v="film &amp; video"/>
  </r>
  <r>
    <n v="146"/>
    <s v="#CalExit...War of 2020 (Canceled)"/>
    <s v="California and the west have declared their refusal to support the election of a staunch conservative president. Will it be Civil War?"/>
    <n v="110000"/>
    <n v="53737"/>
    <x v="1"/>
    <x v="0"/>
    <s v="USD"/>
    <n v="1484698998"/>
    <n v="1479514998"/>
    <b v="0"/>
    <n v="3"/>
    <b v="0"/>
    <x v="2"/>
    <n v="49"/>
    <n v="17912.330000000002"/>
    <s v="film &amp; video"/>
  </r>
  <r>
    <n v="147"/>
    <s v="Consumed (Static Air) (Canceled)"/>
    <s v="Film makers catch live footage beyond their wildest dreams."/>
    <n v="110000"/>
    <n v="53670.6"/>
    <x v="1"/>
    <x v="1"/>
    <s v="GBP"/>
    <n v="1420741080"/>
    <n v="1417026340"/>
    <b v="0"/>
    <n v="0"/>
    <b v="0"/>
    <x v="2"/>
    <n v="49"/>
    <s v="No Backers"/>
    <s v="film &amp; video"/>
  </r>
  <r>
    <n v="148"/>
    <s v="Space Gangstars (Canceled)"/>
    <s v="An aspiring pilot decides to take his Dad's ship for a joyride, and learns it was the biggest mistake of his life in this Sci-Fi comedy"/>
    <n v="110000"/>
    <n v="53157"/>
    <x v="1"/>
    <x v="0"/>
    <s v="USD"/>
    <n v="1456555536"/>
    <n v="1453963536"/>
    <b v="0"/>
    <n v="2"/>
    <b v="0"/>
    <x v="2"/>
    <n v="48"/>
    <n v="26578.5"/>
    <s v="film &amp; video"/>
  </r>
  <r>
    <n v="149"/>
    <s v="Dichotomy (Canceled)"/>
    <s v="A provocatively mind-bending sci-fi thriller, this short film project examines opposites and the balance of the universe. #Dichotomy"/>
    <n v="110000"/>
    <n v="53001.3"/>
    <x v="1"/>
    <x v="0"/>
    <s v="USD"/>
    <n v="1419494400"/>
    <n v="1416888470"/>
    <b v="0"/>
    <n v="6"/>
    <b v="0"/>
    <x v="2"/>
    <n v="48"/>
    <n v="8833.5499999999993"/>
    <s v="film &amp; video"/>
  </r>
  <r>
    <n v="150"/>
    <s v="Star Trek First Frontier (Canceled)"/>
    <s v="The untold story of Captain Robert April and the first launching of the starship U.S.S. Enterprise,  NCC-1701"/>
    <n v="110000"/>
    <n v="52576"/>
    <x v="1"/>
    <x v="0"/>
    <s v="USD"/>
    <n v="1432612382"/>
    <n v="1427428382"/>
    <b v="0"/>
    <n v="67"/>
    <b v="0"/>
    <x v="2"/>
    <n v="48"/>
    <n v="784.72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1"/>
    <x v="2"/>
    <s v="AUD"/>
    <n v="1434633191"/>
    <n v="1429449191"/>
    <b v="0"/>
    <n v="5"/>
    <b v="0"/>
    <x v="2"/>
    <n v="47"/>
    <n v="10439.6"/>
    <s v="film &amp; video"/>
  </r>
  <r>
    <n v="152"/>
    <s v="The Great Dark (Canceled)"/>
    <s v="The Great Dark is a journey through the unimaginable...and un foreseeable..."/>
    <n v="110000"/>
    <n v="51906"/>
    <x v="1"/>
    <x v="0"/>
    <s v="USD"/>
    <n v="1411437100"/>
    <n v="1408845100"/>
    <b v="0"/>
    <n v="2"/>
    <b v="0"/>
    <x v="2"/>
    <n v="47"/>
    <n v="25953"/>
    <s v="film &amp; video"/>
  </r>
  <r>
    <n v="153"/>
    <s v="Awakening (Canceled)"/>
    <s v="What would you do if you face something beyond your understanding? If someone you loved disappeared without a trace?"/>
    <n v="109225"/>
    <n v="51605.31"/>
    <x v="1"/>
    <x v="0"/>
    <s v="USD"/>
    <n v="1417532644"/>
    <n v="1413900244"/>
    <b v="0"/>
    <n v="10"/>
    <b v="0"/>
    <x v="2"/>
    <n v="47"/>
    <n v="5160.53"/>
    <s v="film &amp; video"/>
  </r>
  <r>
    <n v="154"/>
    <s v="Quantum Alterations: Sci-fi, Stop Motion &amp; Fantasy Fan Film"/>
    <s v="Fiction Becomes Reality in this non-profit science fiction, stop motion, and fantasy fan film."/>
    <n v="104219"/>
    <n v="51544"/>
    <x v="1"/>
    <x v="0"/>
    <s v="USD"/>
    <n v="1433336895"/>
    <n v="1429621695"/>
    <b v="0"/>
    <n v="3"/>
    <b v="0"/>
    <x v="2"/>
    <n v="49"/>
    <n v="17181.330000000002"/>
    <s v="film &amp; video"/>
  </r>
  <r>
    <n v="155"/>
    <s v="The Last Armada (Canceled)"/>
    <s v="While a shadow of peace was on the horizon,humankind was being threatened by its past.Whispers of threat was being heard from the North"/>
    <n v="100000"/>
    <n v="51514.5"/>
    <x v="1"/>
    <x v="0"/>
    <s v="USD"/>
    <n v="1437657935"/>
    <n v="1434201935"/>
    <b v="0"/>
    <n v="4"/>
    <b v="0"/>
    <x v="2"/>
    <n v="52"/>
    <n v="12878.63"/>
    <s v="film &amp; video"/>
  </r>
  <r>
    <n v="156"/>
    <s v="Mosaics (Canceled)"/>
    <s v="A short science-fiction film about an underground network of human-animal hybrids &amp; their struggle with oppression &amp; marginalization."/>
    <n v="100000"/>
    <n v="51184"/>
    <x v="1"/>
    <x v="5"/>
    <s v="CAD"/>
    <n v="1407034796"/>
    <n v="1401850796"/>
    <b v="0"/>
    <n v="15"/>
    <b v="0"/>
    <x v="2"/>
    <n v="51"/>
    <n v="3412.27"/>
    <s v="film &amp; video"/>
  </r>
  <r>
    <n v="157"/>
    <s v="Forever Man (short film) (Canceled)"/>
    <s v="Man's cryogenic chamber and his soulmate's time travel from the distant future allows them to meet in the middle."/>
    <n v="100000"/>
    <n v="51149"/>
    <x v="1"/>
    <x v="0"/>
    <s v="USD"/>
    <n v="1456523572"/>
    <n v="1453931572"/>
    <b v="0"/>
    <n v="2"/>
    <b v="0"/>
    <x v="2"/>
    <n v="51"/>
    <n v="25574.5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1"/>
    <x v="0"/>
    <s v="USD"/>
    <n v="1413942628"/>
    <n v="1411350628"/>
    <b v="0"/>
    <n v="0"/>
    <b v="0"/>
    <x v="2"/>
    <n v="51"/>
    <s v="No Backers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1"/>
    <x v="0"/>
    <s v="USD"/>
    <n v="1467541545"/>
    <n v="1464085545"/>
    <b v="0"/>
    <n v="1"/>
    <b v="0"/>
    <x v="2"/>
    <n v="51"/>
    <n v="50803"/>
    <s v="film &amp; video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2"/>
    <x v="0"/>
    <s v="USD"/>
    <n v="1439675691"/>
    <n v="1434491691"/>
    <b v="0"/>
    <n v="0"/>
    <b v="0"/>
    <x v="3"/>
    <n v="51"/>
    <s v="No Backers"/>
    <s v="film &amp; video"/>
  </r>
  <r>
    <n v="161"/>
    <s v="Midway: The Turning Point"/>
    <s v="Step 1 (script editing) to produce a dramatic film about the air/sea battle of WWII that turned the tide of victory for the US."/>
    <n v="100000"/>
    <n v="50251.41"/>
    <x v="2"/>
    <x v="0"/>
    <s v="USD"/>
    <n v="1404318595"/>
    <n v="1401726595"/>
    <b v="0"/>
    <n v="1"/>
    <b v="0"/>
    <x v="3"/>
    <n v="50"/>
    <n v="50251.41"/>
    <s v="film &amp; video"/>
  </r>
  <r>
    <n v="162"/>
    <s v="See It My Way"/>
    <s v="This film follows a young man who has had only a troubled family life. He turns to all the wrong things and life falls apart."/>
    <n v="100000"/>
    <n v="50091"/>
    <x v="2"/>
    <x v="0"/>
    <s v="USD"/>
    <n v="1408232520"/>
    <n v="1405393356"/>
    <b v="0"/>
    <n v="10"/>
    <b v="0"/>
    <x v="3"/>
    <n v="50"/>
    <n v="5009.1000000000004"/>
    <s v="film &amp; video"/>
  </r>
  <r>
    <n v="163"/>
    <s v="UNDIVIDED (Working Title)"/>
    <s v="Over 2.5 million Black men registered for the draft in World War II. _x000a_This will be the most comprehensive portrayal EVER of US. THEN."/>
    <n v="100000"/>
    <n v="49830"/>
    <x v="2"/>
    <x v="0"/>
    <s v="USD"/>
    <n v="1443657600"/>
    <n v="1440716654"/>
    <b v="0"/>
    <n v="0"/>
    <b v="0"/>
    <x v="3"/>
    <n v="50"/>
    <s v="No Backers"/>
    <s v="film &amp; video"/>
  </r>
  <r>
    <n v="164"/>
    <s v="Angelix"/>
    <s v="Two cousins are caught up in the private war between warrior class angels and demons. You may be caught up too and not realize it yet."/>
    <n v="100000"/>
    <n v="49811"/>
    <x v="2"/>
    <x v="0"/>
    <s v="USD"/>
    <n v="1411150701"/>
    <n v="1405966701"/>
    <b v="0"/>
    <n v="7"/>
    <b v="0"/>
    <x v="3"/>
    <n v="50"/>
    <n v="7115.86"/>
    <s v="film &amp; video"/>
  </r>
  <r>
    <n v="165"/>
    <s v="NET"/>
    <s v="A teacher. A boy. The beach and a heatwave that drove them all insane."/>
    <n v="100000"/>
    <n v="49588"/>
    <x v="2"/>
    <x v="1"/>
    <s v="GBP"/>
    <n v="1452613724"/>
    <n v="1450021724"/>
    <b v="0"/>
    <n v="0"/>
    <b v="0"/>
    <x v="3"/>
    <n v="50"/>
    <s v="No Backers"/>
    <s v="film &amp; video"/>
  </r>
  <r>
    <n v="166"/>
    <s v="Pressure"/>
    <s v="A young teen makes a bad decision after joining gang and the film expresses his choices that led him to that point."/>
    <n v="100000"/>
    <n v="49321"/>
    <x v="2"/>
    <x v="0"/>
    <s v="USD"/>
    <n v="1484531362"/>
    <n v="1481939362"/>
    <b v="0"/>
    <n v="1"/>
    <b v="0"/>
    <x v="3"/>
    <n v="49"/>
    <n v="49321"/>
    <s v="film &amp; video"/>
  </r>
  <r>
    <n v="167"/>
    <s v="Past"/>
    <s v="A young man experiences a tragedy and has the opportunity to go back and learn from his mistakes and find out his true self."/>
    <n v="100000"/>
    <n v="49100"/>
    <x v="2"/>
    <x v="0"/>
    <s v="USD"/>
    <n v="1438726535"/>
    <n v="1433542535"/>
    <b v="0"/>
    <n v="2"/>
    <b v="0"/>
    <x v="3"/>
    <n v="49"/>
    <n v="24550"/>
    <s v="film &amp; video"/>
  </r>
  <r>
    <n v="168"/>
    <s v="Moving On"/>
    <s v="A homeless Gulf War 2 vet, and Congressional Medal of Honor recipient fights for his sanity on the mean streets of Albuquerque."/>
    <n v="100000"/>
    <n v="48434"/>
    <x v="2"/>
    <x v="0"/>
    <s v="USD"/>
    <n v="1426791770"/>
    <n v="1424203370"/>
    <b v="0"/>
    <n v="3"/>
    <b v="0"/>
    <x v="3"/>
    <n v="48"/>
    <n v="16144.67"/>
    <s v="film &amp; video"/>
  </r>
  <r>
    <n v="169"/>
    <s v="Family"/>
    <s v="Family is a short film about a father and son and two brothers who were separated by the Korean war and finally reunite after 60 years."/>
    <n v="100000"/>
    <n v="47978"/>
    <x v="2"/>
    <x v="1"/>
    <s v="GBP"/>
    <n v="1413634059"/>
    <n v="1411042059"/>
    <b v="0"/>
    <n v="10"/>
    <b v="0"/>
    <x v="3"/>
    <n v="48"/>
    <n v="4797.8"/>
    <s v="film &amp; video"/>
  </r>
  <r>
    <n v="170"/>
    <s v="Letters to Daniel"/>
    <s v="Amy &amp; Missy survive Amy's bipolar disorder and go on to become award winning &amp; bestselling authors, screenwriters &amp; filmmakers"/>
    <n v="100000"/>
    <n v="47665"/>
    <x v="2"/>
    <x v="0"/>
    <s v="USD"/>
    <n v="1440912480"/>
    <n v="1438385283"/>
    <b v="0"/>
    <n v="10"/>
    <b v="0"/>
    <x v="3"/>
    <n v="48"/>
    <n v="4766.5"/>
    <s v="film &amp; video"/>
  </r>
  <r>
    <n v="171"/>
    <s v="IRL: Gamers Unite"/>
    <s v="Team Mayhem, a local small town gang of gamers who are enlisted   to save the world from the new great evil known as Prowler."/>
    <n v="100000"/>
    <n v="47327"/>
    <x v="2"/>
    <x v="0"/>
    <s v="USD"/>
    <n v="1470975614"/>
    <n v="1465791614"/>
    <b v="0"/>
    <n v="1"/>
    <b v="0"/>
    <x v="3"/>
    <n v="47"/>
    <n v="47327"/>
    <s v="film &amp; video"/>
  </r>
  <r>
    <n v="172"/>
    <s v="The Blind Dolphin Story"/>
    <s v="A short film on the rarest mammal and the second most endangered freshwater river dolphin, in Pakistan."/>
    <n v="100000"/>
    <n v="47189"/>
    <x v="2"/>
    <x v="0"/>
    <s v="USD"/>
    <n v="1426753723"/>
    <n v="1423733323"/>
    <b v="0"/>
    <n v="0"/>
    <b v="0"/>
    <x v="3"/>
    <n v="47"/>
    <s v="No Backers"/>
    <s v="film &amp; video"/>
  </r>
  <r>
    <n v="173"/>
    <s v="7 Sins"/>
    <s v="This is a film inspired by Quentin Tarantino, I want to make a film thats entertaining yet gritty. 7 Sins is in pre-production."/>
    <n v="100000"/>
    <n v="47074"/>
    <x v="2"/>
    <x v="1"/>
    <s v="GBP"/>
    <n v="1425131108"/>
    <n v="1422539108"/>
    <b v="0"/>
    <n v="0"/>
    <b v="0"/>
    <x v="3"/>
    <n v="47"/>
    <s v="No Backers"/>
    <s v="film &amp; video"/>
  </r>
  <r>
    <n v="174"/>
    <s v="I Am Forgotten"/>
    <s v="An international short film project. It is about loneliness, wich is caused by the current compulsion to check your Facebook every day."/>
    <n v="100000"/>
    <n v="46643.07"/>
    <x v="2"/>
    <x v="9"/>
    <s v="EUR"/>
    <n v="1431108776"/>
    <n v="1425924776"/>
    <b v="0"/>
    <n v="0"/>
    <b v="0"/>
    <x v="3"/>
    <n v="47"/>
    <s v="No Backers"/>
    <s v="film &amp; video"/>
  </r>
  <r>
    <n v="175"/>
    <s v="Gooseberry Fool - Feature Film"/>
    <s v="To heal her scars Olivia must take a journey back to her roots, where an unresolved conflict stands between her and musical success."/>
    <n v="100000"/>
    <n v="46100.69"/>
    <x v="2"/>
    <x v="1"/>
    <s v="GBP"/>
    <n v="1409337611"/>
    <n v="1407177611"/>
    <b v="0"/>
    <n v="26"/>
    <b v="0"/>
    <x v="3"/>
    <n v="46"/>
    <n v="1773.1"/>
    <s v="film &amp; video"/>
  </r>
  <r>
    <n v="176"/>
    <s v="Silent Monster"/>
    <s v="I'm seeking funding to finish my short film, Silent Monster, to bring awareness to teenage bullying as well as teenage violence."/>
    <n v="100000"/>
    <n v="46032"/>
    <x v="2"/>
    <x v="0"/>
    <s v="USD"/>
    <n v="1438803999"/>
    <n v="1436211999"/>
    <b v="0"/>
    <n v="0"/>
    <b v="0"/>
    <x v="3"/>
    <n v="46"/>
    <s v="No Backers"/>
    <s v="film &amp; video"/>
  </r>
  <r>
    <n v="177"/>
    <s v="The Good Samaritan"/>
    <s v="I'm making a modern day version of the bible story &quot; The Good Samaritan&quot;"/>
    <n v="100000"/>
    <n v="45979.01"/>
    <x v="2"/>
    <x v="0"/>
    <s v="USD"/>
    <n v="1427155726"/>
    <n v="1425690526"/>
    <b v="0"/>
    <n v="7"/>
    <b v="0"/>
    <x v="3"/>
    <n v="46"/>
    <n v="6568.43"/>
    <s v="film &amp; video"/>
  </r>
  <r>
    <n v="178"/>
    <s v="El viaje de LucÃ­a"/>
    <s v="El viaje de LucÃ­a es un largometraje de ficciÃ³n con temÃ¡tica sobre el cÃ¡ncer infantil."/>
    <n v="100000"/>
    <n v="45535"/>
    <x v="2"/>
    <x v="3"/>
    <s v="EUR"/>
    <n v="1448582145"/>
    <n v="1445986545"/>
    <b v="0"/>
    <n v="0"/>
    <b v="0"/>
    <x v="3"/>
    <n v="46"/>
    <s v="No Backers"/>
    <s v="film &amp; video"/>
  </r>
  <r>
    <n v="179"/>
    <s v="Sustain: A Film About Survival"/>
    <s v="A feature-length film about how three people survive in a diseased world."/>
    <n v="100000"/>
    <n v="45126"/>
    <x v="2"/>
    <x v="0"/>
    <s v="USD"/>
    <n v="1457056555"/>
    <n v="1454464555"/>
    <b v="0"/>
    <n v="2"/>
    <b v="0"/>
    <x v="3"/>
    <n v="45"/>
    <n v="22563"/>
    <s v="film &amp; video"/>
  </r>
  <r>
    <n v="180"/>
    <s v="The Rest of Us Mini-Series"/>
    <s v="The Rest of Us follows a survivor of an outbreak that nearly destroyed the earth as he travels to find some form of humanity."/>
    <n v="100000"/>
    <n v="45041"/>
    <x v="2"/>
    <x v="1"/>
    <s v="GBP"/>
    <n v="1428951600"/>
    <n v="1425512843"/>
    <b v="0"/>
    <n v="13"/>
    <b v="0"/>
    <x v="3"/>
    <n v="45"/>
    <n v="3464.69"/>
    <s v="film &amp; video"/>
  </r>
  <r>
    <n v="181"/>
    <s v="Immemorial"/>
    <s v="Christina has been suffering with flash backs and some very disturbing nightmares and realises that it is more than just nightmares."/>
    <n v="100000"/>
    <n v="44669"/>
    <x v="2"/>
    <x v="1"/>
    <s v="GBP"/>
    <n v="1434995295"/>
    <n v="1432403295"/>
    <b v="0"/>
    <n v="4"/>
    <b v="0"/>
    <x v="3"/>
    <n v="45"/>
    <n v="11167.25"/>
    <s v="film &amp; video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2"/>
    <x v="0"/>
    <s v="USD"/>
    <n v="1483748232"/>
    <n v="1481156232"/>
    <b v="0"/>
    <n v="0"/>
    <b v="0"/>
    <x v="3"/>
    <n v="45"/>
    <s v="No Backers"/>
    <s v="film &amp; video"/>
  </r>
  <r>
    <n v="183"/>
    <s v="Three Little Words"/>
    <s v="Don't kill me until I meet my Dad"/>
    <n v="100000"/>
    <n v="44388"/>
    <x v="2"/>
    <x v="1"/>
    <s v="GBP"/>
    <n v="1417033610"/>
    <n v="1414438010"/>
    <b v="0"/>
    <n v="12"/>
    <b v="0"/>
    <x v="3"/>
    <n v="44"/>
    <n v="3699"/>
    <s v="film &amp; video"/>
  </r>
  <r>
    <n v="184"/>
    <s v="Lana - Short film"/>
    <s v="&quot;Lana&quot; is an horror/dramatic short film, written by myself, about a young woman fighting the darkness in her, but it might be too late."/>
    <n v="100000"/>
    <n v="43758"/>
    <x v="2"/>
    <x v="5"/>
    <s v="CAD"/>
    <n v="1409543940"/>
    <n v="1404586762"/>
    <b v="0"/>
    <n v="2"/>
    <b v="0"/>
    <x v="3"/>
    <n v="44"/>
    <n v="21879"/>
    <s v="film &amp; video"/>
  </r>
  <r>
    <n v="185"/>
    <s v="BLANK Short Movie"/>
    <s v="Love has no boundaries!"/>
    <n v="100000"/>
    <n v="43296"/>
    <x v="2"/>
    <x v="10"/>
    <s v="NOK"/>
    <n v="1471557139"/>
    <n v="1468965139"/>
    <b v="0"/>
    <n v="10"/>
    <b v="0"/>
    <x v="3"/>
    <n v="43"/>
    <n v="4329.6000000000004"/>
    <s v="film &amp; video"/>
  </r>
  <r>
    <n v="186"/>
    <s v="Feature Film: The Wolfes"/>
    <s v="My film is about a boy who discovers the truth about his fathers dissapearance through the dark secrets of his mothers past."/>
    <n v="100000"/>
    <n v="43037"/>
    <x v="2"/>
    <x v="0"/>
    <s v="USD"/>
    <n v="1488571200"/>
    <n v="1485977434"/>
    <b v="0"/>
    <n v="0"/>
    <b v="0"/>
    <x v="3"/>
    <n v="43"/>
    <s v="No Backers"/>
    <s v="film &amp; video"/>
  </r>
  <r>
    <n v="187"/>
    <s v="The Imbalanced Heart of a Symmetric Mind (film)"/>
    <s v="A young man suffering from a severe case of OCD embarks on a road trip to find peace of mind."/>
    <n v="100000"/>
    <n v="43015"/>
    <x v="2"/>
    <x v="0"/>
    <s v="USD"/>
    <n v="1437461940"/>
    <n v="1435383457"/>
    <b v="0"/>
    <n v="5"/>
    <b v="0"/>
    <x v="3"/>
    <n v="43"/>
    <n v="8603"/>
    <s v="film &amp; video"/>
  </r>
  <r>
    <n v="188"/>
    <s v="Mariano (A Screenplay)"/>
    <s v="Mariano Messini, an aspiring musician, indebted to the mafia must put his life on the line to escape their grasp and pursue his dream."/>
    <n v="100000"/>
    <n v="42642"/>
    <x v="2"/>
    <x v="0"/>
    <s v="USD"/>
    <n v="1409891015"/>
    <n v="1407299015"/>
    <b v="0"/>
    <n v="0"/>
    <b v="0"/>
    <x v="3"/>
    <n v="43"/>
    <s v="No Backers"/>
    <s v="film &amp; video"/>
  </r>
  <r>
    <n v="189"/>
    <s v="A GOOD MAN'S DECISION"/>
    <s v="Jack Barlow's wife and daughter shot in cold blood at a gun confiscation station in Texas, he sets out to save his family &amp; neighbors."/>
    <n v="100000"/>
    <n v="42311"/>
    <x v="2"/>
    <x v="0"/>
    <s v="USD"/>
    <n v="1472920477"/>
    <n v="1467736477"/>
    <b v="0"/>
    <n v="5"/>
    <b v="0"/>
    <x v="3"/>
    <n v="42"/>
    <n v="8462.2000000000007"/>
    <s v="film &amp; video"/>
  </r>
  <r>
    <n v="190"/>
    <s v="REGIONRAT, the movie"/>
    <s v="Because hope can be a 4 letter word"/>
    <n v="100000"/>
    <n v="42086.42"/>
    <x v="2"/>
    <x v="0"/>
    <s v="USD"/>
    <n v="1466091446"/>
    <n v="1465227446"/>
    <b v="0"/>
    <n v="1"/>
    <b v="0"/>
    <x v="3"/>
    <n v="42"/>
    <n v="42086.42"/>
    <s v="film &amp; video"/>
  </r>
  <r>
    <n v="191"/>
    <s v="Trillion: Feature Film"/>
    <s v="A young boy passionate about Astronomy and Chemistry tracks down an astroid that scientists said would never hit earth."/>
    <n v="100000"/>
    <n v="41950"/>
    <x v="2"/>
    <x v="2"/>
    <s v="AUD"/>
    <n v="1443782138"/>
    <n v="1440326138"/>
    <b v="0"/>
    <n v="3"/>
    <b v="0"/>
    <x v="3"/>
    <n v="42"/>
    <n v="139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2"/>
    <x v="0"/>
    <s v="USD"/>
    <n v="1413572432"/>
    <n v="1410980432"/>
    <b v="0"/>
    <n v="3"/>
    <b v="0"/>
    <x v="3"/>
    <n v="42"/>
    <n v="13950.15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2"/>
    <x v="1"/>
    <s v="GBP"/>
    <n v="1417217166"/>
    <n v="1412029566"/>
    <b v="0"/>
    <n v="0"/>
    <b v="0"/>
    <x v="3"/>
    <n v="42"/>
    <s v="No Backers"/>
    <s v="film &amp; video"/>
  </r>
  <r>
    <n v="194"/>
    <s v="Desperation Short Film"/>
    <s v="Northern Irish Original Short Film based on the desperation of love and survival and taking a risk that may change everything."/>
    <n v="100000"/>
    <n v="41000"/>
    <x v="2"/>
    <x v="1"/>
    <s v="GBP"/>
    <n v="1457308531"/>
    <n v="1452124531"/>
    <b v="0"/>
    <n v="3"/>
    <b v="0"/>
    <x v="3"/>
    <n v="41"/>
    <n v="13666.67"/>
    <s v="film &amp; video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2"/>
    <x v="0"/>
    <s v="USD"/>
    <n v="1436544332"/>
    <n v="1431360332"/>
    <b v="0"/>
    <n v="0"/>
    <b v="0"/>
    <x v="3"/>
    <n v="41"/>
    <s v="No Backers"/>
    <s v="film &amp; video"/>
  </r>
  <r>
    <n v="196"/>
    <s v="Thunder Under Control"/>
    <s v="A moving short film about a retired female boxer who develops a relationship with a young journalist who idolises her"/>
    <n v="100000"/>
    <n v="40690"/>
    <x v="2"/>
    <x v="1"/>
    <s v="GBP"/>
    <n v="1444510800"/>
    <n v="1442062898"/>
    <b v="0"/>
    <n v="19"/>
    <b v="0"/>
    <x v="3"/>
    <n v="41"/>
    <n v="2141.58"/>
    <s v="film &amp; video"/>
  </r>
  <r>
    <n v="197"/>
    <s v="Cole - A Short Film."/>
    <s v="â€œAfter a terrifying ordeal, a young woman is left in a depressive state and abandoned to cope with a distressing account of revengeâ€"/>
    <n v="100000"/>
    <n v="40594"/>
    <x v="2"/>
    <x v="1"/>
    <s v="GBP"/>
    <n v="1487365200"/>
    <n v="1483734100"/>
    <b v="0"/>
    <n v="8"/>
    <b v="0"/>
    <x v="3"/>
    <n v="41"/>
    <n v="5074.25"/>
    <s v="film &amp; video"/>
  </r>
  <r>
    <n v="198"/>
    <s v="Nine Lives"/>
    <s v="Nine Lives is a story of one woman's survival of EIGHT near deaths and her love for one man as an influence to fight for the NINTH."/>
    <n v="100000"/>
    <n v="40502.99"/>
    <x v="2"/>
    <x v="0"/>
    <s v="USD"/>
    <n v="1412500322"/>
    <n v="1409908322"/>
    <b v="0"/>
    <n v="6"/>
    <b v="0"/>
    <x v="3"/>
    <n v="41"/>
    <n v="6750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x v="3"/>
    <n v="40"/>
    <s v="No Backers"/>
    <s v="film &amp; video"/>
  </r>
  <r>
    <n v="200"/>
    <s v="The Crossing Shore"/>
    <s v="A film dedicated to an AAF Pilot's struggle to survive behind enemy lines during WWII."/>
    <n v="100000"/>
    <n v="40357"/>
    <x v="2"/>
    <x v="0"/>
    <s v="USD"/>
    <n v="1410746403"/>
    <n v="1408154403"/>
    <b v="0"/>
    <n v="18"/>
    <b v="0"/>
    <x v="3"/>
    <n v="40"/>
    <n v="2242.06"/>
    <s v="film &amp; video"/>
  </r>
  <r>
    <n v="201"/>
    <s v="Life of Change"/>
    <s v="Everyone has a choice. Can two college students get past their differences to save the life of a man whom they've never met before?"/>
    <n v="100000"/>
    <n v="40280"/>
    <x v="2"/>
    <x v="0"/>
    <s v="USD"/>
    <n v="1423424329"/>
    <n v="1421696329"/>
    <b v="0"/>
    <n v="7"/>
    <b v="0"/>
    <x v="3"/>
    <n v="40"/>
    <n v="5754.29"/>
    <s v="film &amp; video"/>
  </r>
  <r>
    <n v="202"/>
    <s v="Modern Gangsters"/>
    <s v="new web series created by jonney terry"/>
    <n v="100000"/>
    <n v="40153"/>
    <x v="2"/>
    <x v="0"/>
    <s v="USD"/>
    <n v="1444337940"/>
    <n v="1441750564"/>
    <b v="0"/>
    <n v="0"/>
    <b v="0"/>
    <x v="3"/>
    <n v="40"/>
    <s v="No Backers"/>
    <s v="film &amp; video"/>
  </r>
  <r>
    <n v="203"/>
    <s v="TheM"/>
    <s v="We are aiming to make a Web Series based on Youth Culture and the misrepresentation of socially stereotyped people."/>
    <n v="100000"/>
    <n v="40140.01"/>
    <x v="2"/>
    <x v="1"/>
    <s v="GBP"/>
    <n v="1422562864"/>
    <n v="1417378864"/>
    <b v="0"/>
    <n v="8"/>
    <b v="0"/>
    <x v="3"/>
    <n v="40"/>
    <n v="5017.5"/>
    <s v="film &amp; video"/>
  </r>
  <r>
    <n v="204"/>
    <s v="WHERE IS DANIEL? The feature film"/>
    <s v="A feature film based on the true story of Bruce and Denise Morcombe and their battle for justice for their missing son Daniel."/>
    <n v="100000"/>
    <n v="40079"/>
    <x v="2"/>
    <x v="2"/>
    <s v="AUD"/>
    <n v="1470319203"/>
    <n v="1467727203"/>
    <b v="0"/>
    <n v="1293"/>
    <b v="0"/>
    <x v="3"/>
    <n v="40"/>
    <n v="31"/>
    <s v="film &amp; video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2"/>
    <x v="0"/>
    <s v="USD"/>
    <n v="1444144222"/>
    <n v="1441120222"/>
    <b v="0"/>
    <n v="17"/>
    <b v="0"/>
    <x v="3"/>
    <n v="40"/>
    <n v="2356.1799999999998"/>
    <s v="film &amp; video"/>
  </r>
  <r>
    <n v="206"/>
    <s v="Blood Bond Movie Development"/>
    <s v="A love story featuring adoption,struggle,dysfunction,grace, healing, and restoration."/>
    <n v="100000"/>
    <n v="40043.25"/>
    <x v="2"/>
    <x v="0"/>
    <s v="USD"/>
    <n v="1470441983"/>
    <n v="1468627583"/>
    <b v="0"/>
    <n v="0"/>
    <b v="0"/>
    <x v="3"/>
    <n v="40"/>
    <s v="No Backers"/>
    <s v="film &amp; video"/>
  </r>
  <r>
    <n v="207"/>
    <s v="M39 - Action film / Drama"/>
    <s v="To avoid bankruptcy, Vincent, a passionate young entrepreneur embarks  on an illicit affair in order to save his dream business."/>
    <n v="100000"/>
    <n v="39757"/>
    <x v="2"/>
    <x v="5"/>
    <s v="CAD"/>
    <n v="1420346638"/>
    <n v="1417754638"/>
    <b v="0"/>
    <n v="13"/>
    <b v="0"/>
    <x v="3"/>
    <n v="40"/>
    <n v="3058.23"/>
    <s v="film &amp; video"/>
  </r>
  <r>
    <n v="208"/>
    <s v="OLIVIA"/>
    <s v="A young woman's journey from Africa to Australia where she finds heaven on earth, love and tragedy. Within her tragedy she saves lives."/>
    <n v="100000"/>
    <n v="39693.279999999999"/>
    <x v="2"/>
    <x v="2"/>
    <s v="AUD"/>
    <n v="1418719967"/>
    <n v="1416127967"/>
    <b v="0"/>
    <n v="0"/>
    <b v="0"/>
    <x v="3"/>
    <n v="40"/>
    <s v="No Backers"/>
    <s v="film &amp; video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2"/>
    <x v="0"/>
    <s v="USD"/>
    <n v="1436566135"/>
    <n v="1433974135"/>
    <b v="0"/>
    <n v="0"/>
    <b v="0"/>
    <x v="3"/>
    <n v="40"/>
    <s v="No Backers"/>
    <s v="film &amp; video"/>
  </r>
  <r>
    <n v="210"/>
    <s v="Like Son, Like Father"/>
    <s v="A tender short film about a young man who needs advice from  someone he had no intention of ever meeting, his biological father."/>
    <n v="100000"/>
    <n v="39500.5"/>
    <x v="2"/>
    <x v="0"/>
    <s v="USD"/>
    <n v="1443675600"/>
    <n v="1441157592"/>
    <b v="0"/>
    <n v="33"/>
    <b v="0"/>
    <x v="3"/>
    <n v="40"/>
    <n v="1196.98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2"/>
    <x v="0"/>
    <s v="USD"/>
    <n v="1442634617"/>
    <n v="1440042617"/>
    <b v="0"/>
    <n v="12"/>
    <b v="0"/>
    <x v="3"/>
    <n v="39"/>
    <n v="3275.33"/>
    <s v="film &amp; video"/>
  </r>
  <r>
    <n v="212"/>
    <s v="The Ecstasy of Vengeance - Feature Length Film"/>
    <s v="This film is a fictional crime drama following the events of a heist that ended in bloodshed."/>
    <n v="100000"/>
    <n v="39304"/>
    <x v="2"/>
    <x v="0"/>
    <s v="USD"/>
    <n v="1460837320"/>
    <n v="1455656920"/>
    <b v="0"/>
    <n v="1"/>
    <b v="0"/>
    <x v="3"/>
    <n v="39"/>
    <n v="39304"/>
    <s v="film &amp; video"/>
  </r>
  <r>
    <n v="213"/>
    <s v="Hart Blvd. A feature film by Andrew Greve"/>
    <s v="A family dramedy about a grandfather  and grandson who are both on their path to redemption."/>
    <n v="100000"/>
    <n v="39137"/>
    <x v="2"/>
    <x v="0"/>
    <s v="USD"/>
    <n v="1439734001"/>
    <n v="1437142547"/>
    <b v="0"/>
    <n v="1"/>
    <b v="0"/>
    <x v="3"/>
    <n v="39"/>
    <n v="39137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2"/>
    <x v="0"/>
    <s v="USD"/>
    <n v="1425655349"/>
    <n v="1420471349"/>
    <b v="0"/>
    <n v="1"/>
    <b v="0"/>
    <x v="3"/>
    <n v="39"/>
    <n v="39131"/>
    <s v="film &amp; video"/>
  </r>
  <r>
    <n v="215"/>
    <s v="Invisible Scars"/>
    <s v="A short drama based on a true events. Story of a British Soldier who comes back home suffering from Post Traumatic Stress Disorder."/>
    <n v="100000"/>
    <n v="38876.949999999997"/>
    <x v="2"/>
    <x v="1"/>
    <s v="GBP"/>
    <n v="1455753540"/>
    <n v="1452058282"/>
    <b v="0"/>
    <n v="1"/>
    <b v="0"/>
    <x v="3"/>
    <n v="39"/>
    <n v="38876.949999999997"/>
    <s v="film &amp; video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2"/>
    <x v="0"/>
    <s v="USD"/>
    <n v="1429740037"/>
    <n v="1425423637"/>
    <b v="0"/>
    <n v="84"/>
    <b v="0"/>
    <x v="3"/>
    <n v="39"/>
    <n v="461.24"/>
    <s v="film &amp; video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s v="film &amp; video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2"/>
    <x v="0"/>
    <s v="USD"/>
    <n v="1431702289"/>
    <n v="1426518289"/>
    <b v="0"/>
    <n v="1"/>
    <b v="0"/>
    <x v="3"/>
    <n v="38"/>
    <n v="38082.69"/>
    <s v="film &amp; video"/>
  </r>
  <r>
    <n v="219"/>
    <s v="True Colors"/>
    <s v="An hour-long pilot about a group of suburban LGBT teens coming of age in the early 90's."/>
    <n v="98000"/>
    <n v="37994"/>
    <x v="2"/>
    <x v="0"/>
    <s v="USD"/>
    <n v="1459493940"/>
    <n v="1456732225"/>
    <b v="0"/>
    <n v="76"/>
    <b v="0"/>
    <x v="3"/>
    <n v="39"/>
    <n v="499.92"/>
    <s v="film &amp; video"/>
  </r>
  <r>
    <n v="220"/>
    <s v="LA VIE"/>
    <s v="A Freelancer abandons everything to chase after his dream of being &quot;great&quot; escape to Bangkok and return to his home-world."/>
    <n v="98000"/>
    <n v="37354.269999999997"/>
    <x v="2"/>
    <x v="0"/>
    <s v="USD"/>
    <n v="1440101160"/>
    <n v="1436542030"/>
    <b v="0"/>
    <n v="3"/>
    <b v="0"/>
    <x v="3"/>
    <n v="38"/>
    <n v="12451.42"/>
    <s v="film &amp; video"/>
  </r>
  <r>
    <n v="221"/>
    <s v="Archetypes"/>
    <s v="Film about Schizophrenia with Surreal Twists!"/>
    <n v="97000"/>
    <n v="37104.03"/>
    <x v="2"/>
    <x v="0"/>
    <s v="USD"/>
    <n v="1427569564"/>
    <n v="1422389164"/>
    <b v="0"/>
    <n v="0"/>
    <b v="0"/>
    <x v="3"/>
    <n v="38"/>
    <s v="No Backers"/>
    <s v="film &amp; video"/>
  </r>
  <r>
    <n v="222"/>
    <s v="SICKNESS 2014 Build Killian's Bike"/>
    <s v="Killian leader of an outlaw bike gang doesnâ€™t have a bike yet and here is your chance to help design and build his machine."/>
    <n v="95000"/>
    <n v="36082"/>
    <x v="2"/>
    <x v="0"/>
    <s v="USD"/>
    <n v="1427423940"/>
    <n v="1422383318"/>
    <b v="0"/>
    <n v="2"/>
    <b v="0"/>
    <x v="3"/>
    <n v="38"/>
    <n v="18041"/>
    <s v="film &amp; video"/>
  </r>
  <r>
    <n v="223"/>
    <s v="The Pass"/>
    <s v="An old man, a U.S Marine Corps veteran remembers his combat experience in the battle of Toktong Pass 1950, during the Korean War."/>
    <n v="95000"/>
    <n v="35932"/>
    <x v="2"/>
    <x v="0"/>
    <s v="USD"/>
    <n v="1463879100"/>
    <n v="1461287350"/>
    <b v="0"/>
    <n v="0"/>
    <b v="0"/>
    <x v="3"/>
    <n v="38"/>
    <s v="No Backers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2"/>
    <x v="2"/>
    <s v="AUD"/>
    <n v="1436506726"/>
    <n v="1431322726"/>
    <b v="0"/>
    <n v="0"/>
    <b v="0"/>
    <x v="3"/>
    <n v="38"/>
    <s v="No Backers"/>
    <s v="film &amp; video"/>
  </r>
  <r>
    <n v="225"/>
    <s v="Backpage Shawty"/>
    <s v="I'm creating a &quot;Lifetime&quot; type drama film about a girl who uses backpage for money, but trying to turn her life around."/>
    <n v="94875"/>
    <n v="35640"/>
    <x v="2"/>
    <x v="0"/>
    <s v="USD"/>
    <n v="1460153054"/>
    <n v="1457564654"/>
    <b v="0"/>
    <n v="0"/>
    <b v="0"/>
    <x v="3"/>
    <n v="38"/>
    <s v="No Backers"/>
    <s v="film &amp; video"/>
  </r>
  <r>
    <n v="226"/>
    <s v="MAGGIE Film"/>
    <s v="A TRUE STORY OF DOMESTIC VILOLENCE THAT SEEKS TO OFFER THE VIEWER OUTLEST OF SUPPORT."/>
    <n v="93500"/>
    <n v="35389.129999999997"/>
    <x v="2"/>
    <x v="1"/>
    <s v="GBP"/>
    <n v="1433064540"/>
    <n v="1428854344"/>
    <b v="0"/>
    <n v="2"/>
    <b v="0"/>
    <x v="3"/>
    <n v="38"/>
    <n v="17694.57"/>
    <s v="film &amp; video"/>
  </r>
  <r>
    <n v="227"/>
    <s v="The Chance of Freedom Short Film"/>
    <s v="Imagine your life is full is nothing but pain and darkness. One day, you had the chance to be free from it all. Would you take it?"/>
    <n v="90000"/>
    <n v="35338"/>
    <x v="2"/>
    <x v="0"/>
    <s v="USD"/>
    <n v="1436477241"/>
    <n v="1433885241"/>
    <b v="0"/>
    <n v="0"/>
    <b v="0"/>
    <x v="3"/>
    <n v="39"/>
    <s v="No Backers"/>
    <s v="film &amp; video"/>
  </r>
  <r>
    <n v="228"/>
    <s v="Facets of a Geek life"/>
    <s v="I am making a film from one one of my books called facets of a Geek life."/>
    <n v="90000"/>
    <n v="35307"/>
    <x v="2"/>
    <x v="1"/>
    <s v="GBP"/>
    <n v="1433176105"/>
    <n v="1427992105"/>
    <b v="0"/>
    <n v="0"/>
    <b v="0"/>
    <x v="3"/>
    <n v="39"/>
    <s v="No Backers"/>
    <s v="film &amp; video"/>
  </r>
  <r>
    <n v="229"/>
    <s v="The Perfect Plan"/>
    <s v="I teenage girl that wants to go around the system. She does all she can to cheat and finds herself in a bad position when she messesup"/>
    <n v="90000"/>
    <n v="35296"/>
    <x v="2"/>
    <x v="12"/>
    <s v="EUR"/>
    <n v="1455402297"/>
    <n v="1452810297"/>
    <b v="0"/>
    <n v="0"/>
    <b v="0"/>
    <x v="3"/>
    <n v="39"/>
    <s v="No Backers"/>
    <s v="film &amp; video"/>
  </r>
  <r>
    <n v="230"/>
    <s v="In Love There's War"/>
    <s v="In Love There's War is a spicy web series that will have viewers at the edge of their seats as deception and hidden secrecies unravel."/>
    <n v="90000"/>
    <n v="35275.64"/>
    <x v="2"/>
    <x v="0"/>
    <s v="USD"/>
    <n v="1433443151"/>
    <n v="1430851151"/>
    <b v="0"/>
    <n v="2"/>
    <b v="0"/>
    <x v="3"/>
    <n v="39"/>
    <n v="17637.82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2"/>
    <x v="0"/>
    <s v="USD"/>
    <n v="1451775651"/>
    <n v="1449183651"/>
    <b v="0"/>
    <n v="0"/>
    <b v="0"/>
    <x v="3"/>
    <n v="39"/>
    <s v="No Backers"/>
    <s v="film &amp; video"/>
  </r>
  <r>
    <n v="232"/>
    <s v="#noblurredlines"/>
    <s v="A high-impact, high-quality resource to address, for young people and youth-related professionals, the issue of sexual consent."/>
    <n v="89200"/>
    <n v="35123"/>
    <x v="2"/>
    <x v="1"/>
    <s v="GBP"/>
    <n v="1425066546"/>
    <n v="1422474546"/>
    <b v="0"/>
    <n v="7"/>
    <b v="0"/>
    <x v="3"/>
    <n v="39"/>
    <n v="5017.57"/>
    <s v="film &amp; video"/>
  </r>
  <r>
    <n v="233"/>
    <s v="Area 4 - The Film"/>
    <s v="â€œArea 4â€ revolves around Frank Hammond, a counselor at a high school, who discovers the scandals that took place."/>
    <n v="88888"/>
    <n v="35076"/>
    <x v="2"/>
    <x v="0"/>
    <s v="USD"/>
    <n v="1475185972"/>
    <n v="1472593972"/>
    <b v="0"/>
    <n v="0"/>
    <b v="0"/>
    <x v="3"/>
    <n v="39"/>
    <s v="No Backers"/>
    <s v="film &amp; video"/>
  </r>
  <r>
    <n v="234"/>
    <s v="The Interviewer (Charity Movie)"/>
    <s v="The Interviewer is a dramatic short film about second chances. If a murderer can get a second chance then uneducated children can too."/>
    <n v="88888"/>
    <n v="34676"/>
    <x v="2"/>
    <x v="0"/>
    <s v="USD"/>
    <n v="1434847859"/>
    <n v="1431391859"/>
    <b v="0"/>
    <n v="5"/>
    <b v="0"/>
    <x v="3"/>
    <n v="39"/>
    <n v="6935.2"/>
    <s v="film &amp; video"/>
  </r>
  <r>
    <n v="235"/>
    <s v="Film about help homeless child to live a better life."/>
    <s v="Taking people on a deep emotional trip with a story about sometimes those who have less, give more."/>
    <n v="88000"/>
    <n v="34660"/>
    <x v="2"/>
    <x v="0"/>
    <s v="USD"/>
    <n v="1436478497"/>
    <n v="1433886497"/>
    <b v="0"/>
    <n v="0"/>
    <b v="0"/>
    <x v="3"/>
    <n v="39"/>
    <s v="No Backers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2"/>
    <x v="0"/>
    <s v="USD"/>
    <n v="1451952000"/>
    <n v="1447380099"/>
    <b v="0"/>
    <n v="0"/>
    <b v="0"/>
    <x v="3"/>
    <n v="40"/>
    <s v="No Backers"/>
    <s v="film &amp; video"/>
  </r>
  <r>
    <n v="237"/>
    <s v="Making The Choice"/>
    <s v="Making The Choice is a christian short film series."/>
    <n v="85000"/>
    <n v="34090.629999999997"/>
    <x v="2"/>
    <x v="0"/>
    <s v="USD"/>
    <n v="1457445069"/>
    <n v="1452261069"/>
    <b v="0"/>
    <n v="1"/>
    <b v="0"/>
    <x v="3"/>
    <n v="40"/>
    <n v="34090.629999999997"/>
    <s v="film &amp; video"/>
  </r>
  <r>
    <n v="238"/>
    <s v="Within The Threshold"/>
    <s v="A film to stop society from judging others and get along. Life is not about discrimination! Donate for this Thrilling Drama Series!!!!"/>
    <n v="85000"/>
    <n v="33892"/>
    <x v="2"/>
    <x v="0"/>
    <s v="USD"/>
    <n v="1483088400"/>
    <n v="1481324760"/>
    <b v="0"/>
    <n v="0"/>
    <b v="0"/>
    <x v="3"/>
    <n v="40"/>
    <s v="No Backers"/>
    <s v="film &amp; video"/>
  </r>
  <r>
    <n v="239"/>
    <s v="Filthy - Short Film"/>
    <s v="Lovers Clint and Eli convey their conflicting perspectives of guilt and remorse while in the desolate Australian bush."/>
    <n v="85000"/>
    <n v="33791"/>
    <x v="2"/>
    <x v="2"/>
    <s v="AUD"/>
    <n v="1446984000"/>
    <n v="1445308730"/>
    <b v="0"/>
    <n v="5"/>
    <b v="0"/>
    <x v="3"/>
    <n v="40"/>
    <n v="6758.2"/>
    <s v="film &amp; video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x v="0"/>
    <s v="USD"/>
    <n v="1367773211"/>
    <n v="1363885211"/>
    <b v="1"/>
    <n v="137"/>
    <b v="1"/>
    <x v="4"/>
    <n v="40"/>
    <n v="245.55"/>
    <s v="film &amp; video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4"/>
    <n v="39"/>
    <n v="89.06"/>
    <s v="film &amp; video"/>
  </r>
  <r>
    <n v="242"/>
    <s v="Hardwater"/>
    <s v="An unprecedented feature-length documentary film about Maine's tribal, oft-misunderstood ice fishing sub-culture."/>
    <n v="85000"/>
    <n v="33393.339999999997"/>
    <x v="0"/>
    <x v="0"/>
    <s v="USD"/>
    <n v="1324381790"/>
    <n v="1321357790"/>
    <b v="1"/>
    <n v="202"/>
    <b v="1"/>
    <x v="4"/>
    <n v="39"/>
    <n v="165.31"/>
    <s v="film &amp; video"/>
  </r>
  <r>
    <n v="243"/>
    <s v="Following Boruch"/>
    <s v="A Hasidic man reaches a turning point in his recovery from mental illness and addiction, and is determined to start a new life."/>
    <n v="82000"/>
    <n v="33393"/>
    <x v="0"/>
    <x v="0"/>
    <s v="USD"/>
    <n v="1393031304"/>
    <n v="1390439304"/>
    <b v="1"/>
    <n v="328"/>
    <b v="1"/>
    <x v="4"/>
    <n v="41"/>
    <n v="101.81"/>
    <s v="film &amp; video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x v="0"/>
    <s v="USD"/>
    <n v="1268723160"/>
    <n v="1265269559"/>
    <b v="1"/>
    <n v="84"/>
    <b v="1"/>
    <x v="4"/>
    <n v="42"/>
    <n v="397.27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x v="0"/>
    <s v="USD"/>
    <n v="1345079785"/>
    <n v="1342487785"/>
    <b v="1"/>
    <n v="96"/>
    <b v="1"/>
    <x v="4"/>
    <n v="42"/>
    <n v="346.14"/>
    <s v="film &amp; video"/>
  </r>
  <r>
    <n v="246"/>
    <s v="LEAVING ATLANTA THE FILM"/>
    <s v="From 1979 to 1981 twenty-nine Black children in Atlanta were murdered and the others terrified. This is our story..."/>
    <n v="80000"/>
    <n v="33006"/>
    <x v="0"/>
    <x v="0"/>
    <s v="USD"/>
    <n v="1292665405"/>
    <n v="1288341805"/>
    <b v="1"/>
    <n v="223"/>
    <b v="1"/>
    <x v="4"/>
    <n v="41"/>
    <n v="148.01"/>
    <s v="film &amp; video"/>
  </r>
  <r>
    <n v="247"/>
    <s v="Deja-Vu: Dissecting Memory on Camera"/>
    <s v="A young neuroscientist attempts to reconnect with his ailing father by obsessively studying old family footage._x000a_"/>
    <n v="80000"/>
    <n v="32903"/>
    <x v="0"/>
    <x v="0"/>
    <s v="USD"/>
    <n v="1287200340"/>
    <n v="1284042614"/>
    <b v="1"/>
    <n v="62"/>
    <b v="1"/>
    <x v="4"/>
    <n v="41"/>
    <n v="530.690000000000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x v="0"/>
    <s v="USD"/>
    <n v="1325961309"/>
    <n v="1322073309"/>
    <b v="1"/>
    <n v="146"/>
    <b v="1"/>
    <x v="4"/>
    <n v="41"/>
    <n v="225.1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x v="0"/>
    <s v="USD"/>
    <n v="1282498800"/>
    <n v="1275603020"/>
    <b v="1"/>
    <n v="235"/>
    <b v="1"/>
    <x v="4"/>
    <n v="41"/>
    <n v="139.34"/>
    <s v="film &amp; video"/>
  </r>
  <r>
    <n v="250"/>
    <s v="BOONE- THE DOCUMENTARY"/>
    <s v="Three young farmers risk land and friendship to stand up to the USDA. An experiential film about living a life of self reliance."/>
    <n v="80000"/>
    <n v="32616"/>
    <x v="0"/>
    <x v="0"/>
    <s v="USD"/>
    <n v="1370525691"/>
    <n v="1367933691"/>
    <b v="1"/>
    <n v="437"/>
    <b v="1"/>
    <x v="4"/>
    <n v="41"/>
    <n v="74.64"/>
    <s v="film &amp; video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x v="0"/>
    <s v="USD"/>
    <n v="1337194800"/>
    <n v="1334429646"/>
    <b v="1"/>
    <n v="77"/>
    <b v="1"/>
    <x v="4"/>
    <n v="40"/>
    <n v="417.83"/>
    <s v="film &amp; video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x v="0"/>
    <s v="USD"/>
    <n v="1275364740"/>
    <n v="1269878058"/>
    <b v="1"/>
    <n v="108"/>
    <b v="1"/>
    <x v="4"/>
    <n v="40"/>
    <n v="296.99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x v="0"/>
    <s v="USD"/>
    <n v="1329320235"/>
    <n v="1326728235"/>
    <b v="1"/>
    <n v="7"/>
    <b v="1"/>
    <x v="4"/>
    <n v="40"/>
    <n v="4576.5"/>
    <s v="film &amp; video"/>
  </r>
  <r>
    <n v="254"/>
    <s v="&quot;I Clown You&quot; Documentary"/>
    <s v="&quot;I Clown You&quot; is a documentary about Israeli medical clowns and clowning as an art of challenging the norm."/>
    <n v="80000"/>
    <n v="32006.67"/>
    <x v="0"/>
    <x v="0"/>
    <s v="USD"/>
    <n v="1445047200"/>
    <n v="1442443910"/>
    <b v="1"/>
    <n v="314"/>
    <b v="1"/>
    <x v="4"/>
    <n v="40"/>
    <n v="101.93"/>
    <s v="film &amp; video"/>
  </r>
  <r>
    <n v="255"/>
    <s v="xoxosms: a documentary about love in the 21st century"/>
    <s v="xoxosms is a documentary about first love, long distance and Skype."/>
    <n v="80000"/>
    <n v="31896.33"/>
    <x v="0"/>
    <x v="0"/>
    <s v="USD"/>
    <n v="1300275482"/>
    <n v="1297687082"/>
    <b v="1"/>
    <n v="188"/>
    <b v="1"/>
    <x v="4"/>
    <n v="40"/>
    <n v="169.66"/>
    <s v="film &amp; video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x v="0"/>
    <s v="USD"/>
    <n v="1363458467"/>
    <n v="1360866467"/>
    <b v="1"/>
    <n v="275"/>
    <b v="1"/>
    <x v="4"/>
    <n v="41"/>
    <n v="115.7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x v="0"/>
    <s v="USD"/>
    <n v="1463670162"/>
    <n v="1461078162"/>
    <b v="1"/>
    <n v="560"/>
    <b v="1"/>
    <x v="4"/>
    <n v="42"/>
    <n v="5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x v="0"/>
    <s v="USD"/>
    <n v="1308359666"/>
    <n v="1305767666"/>
    <b v="1"/>
    <n v="688"/>
    <b v="1"/>
    <x v="4"/>
    <n v="42"/>
    <n v="46.0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s v="film &amp; video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x v="0"/>
    <s v="USD"/>
    <n v="1279360740"/>
    <n v="1275415679"/>
    <b v="1"/>
    <n v="88"/>
    <b v="1"/>
    <x v="4"/>
    <n v="42"/>
    <n v="358.2"/>
    <s v="film &amp; video"/>
  </r>
  <r>
    <n v="261"/>
    <s v="Empires: The Film"/>
    <s v="Empires explores the impact of networks on histories and philosophies of political thought."/>
    <n v="75000"/>
    <n v="31404"/>
    <x v="0"/>
    <x v="0"/>
    <s v="USD"/>
    <n v="1339080900"/>
    <n v="1334783704"/>
    <b v="1"/>
    <n v="220"/>
    <b v="1"/>
    <x v="4"/>
    <n v="42"/>
    <n v="142.75"/>
    <s v="film &amp; video"/>
  </r>
  <r>
    <n v="262"/>
    <s v="The Last Cosmonaut"/>
    <s v="He can never die. He will live forever. He is the last cosmonaut, and this is his story."/>
    <n v="75000"/>
    <n v="31330"/>
    <x v="0"/>
    <x v="0"/>
    <s v="USD"/>
    <n v="1298699828"/>
    <n v="1294811828"/>
    <b v="1"/>
    <n v="145"/>
    <b v="1"/>
    <x v="4"/>
    <n v="42"/>
    <n v="216.07"/>
    <s v="film &amp; video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x v="0"/>
    <s v="USD"/>
    <n v="1348786494"/>
    <n v="1346194494"/>
    <b v="1"/>
    <n v="963"/>
    <b v="1"/>
    <x v="4"/>
    <n v="42"/>
    <n v="32.49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x v="0"/>
    <s v="USD"/>
    <n v="1336747995"/>
    <n v="1334155995"/>
    <b v="1"/>
    <n v="91"/>
    <b v="1"/>
    <x v="4"/>
    <n v="42"/>
    <n v="343.69"/>
    <s v="film &amp; video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x v="0"/>
    <s v="USD"/>
    <n v="1273522560"/>
    <n v="1269928430"/>
    <b v="1"/>
    <n v="58"/>
    <b v="1"/>
    <x v="4"/>
    <n v="42"/>
    <n v="539.19000000000005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x v="0"/>
    <s v="USD"/>
    <n v="1271994660"/>
    <n v="1264565507"/>
    <b v="1"/>
    <n v="36"/>
    <b v="1"/>
    <x v="4"/>
    <n v="41"/>
    <n v="858.09"/>
    <s v="film &amp; video"/>
  </r>
  <r>
    <n v="267"/>
    <s v="Uncharted Amazon"/>
    <s v="A visually stunning, feature length film chronicling life's challenges in the remote depths of the Amazon rainforest."/>
    <n v="75000"/>
    <n v="30866"/>
    <x v="0"/>
    <x v="1"/>
    <s v="GBP"/>
    <n v="1403693499"/>
    <n v="1401101499"/>
    <b v="1"/>
    <n v="165"/>
    <b v="1"/>
    <x v="4"/>
    <n v="41"/>
    <n v="187.07"/>
    <s v="film &amp; video"/>
  </r>
  <r>
    <n v="268"/>
    <s v="La Tierra de los Adioses"/>
    <s v="Help us finish a documentary about four teens coming-of-age in a small, rural Mexican town that has suffered 50% migration to the U.S."/>
    <n v="75000"/>
    <n v="30805"/>
    <x v="0"/>
    <x v="0"/>
    <s v="USD"/>
    <n v="1320640778"/>
    <n v="1316749178"/>
    <b v="1"/>
    <n v="111"/>
    <b v="1"/>
    <x v="4"/>
    <n v="41"/>
    <n v="277.52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x v="2"/>
    <s v="AUD"/>
    <n v="1487738622"/>
    <n v="1485146622"/>
    <b v="1"/>
    <n v="1596"/>
    <b v="1"/>
    <x v="4"/>
    <n v="41"/>
    <n v="19.27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x v="0"/>
    <s v="USD"/>
    <n v="1306296000"/>
    <n v="1301950070"/>
    <b v="1"/>
    <n v="61"/>
    <b v="1"/>
    <x v="4"/>
    <n v="41"/>
    <n v="502.87"/>
    <s v="film &amp; video"/>
  </r>
  <r>
    <n v="271"/>
    <s v="The Mathare Project"/>
    <s v="A documentary shot over 12 years about the hopes and dreams of five orphans struggling to reach adulthood in Kenya's Mathare slum."/>
    <n v="75000"/>
    <n v="30610"/>
    <x v="0"/>
    <x v="0"/>
    <s v="USD"/>
    <n v="1388649600"/>
    <n v="1386123861"/>
    <b v="1"/>
    <n v="287"/>
    <b v="1"/>
    <x v="4"/>
    <n v="41"/>
    <n v="106.66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x v="0"/>
    <s v="USD"/>
    <n v="1272480540"/>
    <n v="1267220191"/>
    <b v="1"/>
    <n v="65"/>
    <b v="1"/>
    <x v="4"/>
    <n v="41"/>
    <n v="470.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x v="0"/>
    <s v="USD"/>
    <n v="1309694266"/>
    <n v="1307102266"/>
    <b v="1"/>
    <n v="118"/>
    <b v="1"/>
    <x v="4"/>
    <n v="41"/>
    <n v="258.52"/>
    <s v="film &amp; video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x v="0"/>
    <s v="USD"/>
    <n v="1333609140"/>
    <n v="1330638829"/>
    <b v="1"/>
    <n v="113"/>
    <b v="1"/>
    <x v="4"/>
    <n v="41"/>
    <n v="268.88"/>
    <s v="film &amp; video"/>
  </r>
  <r>
    <n v="275"/>
    <s v="Finding the Funk"/>
    <s v="A journey through the origins and influence of funk music from James Brown to D'Angelo we are FINDING THE FUNK!"/>
    <n v="75000"/>
    <n v="30334.83"/>
    <x v="0"/>
    <x v="0"/>
    <s v="USD"/>
    <n v="1352511966"/>
    <n v="1349916366"/>
    <b v="1"/>
    <n v="332"/>
    <b v="1"/>
    <x v="4"/>
    <n v="40"/>
    <n v="91.37"/>
    <s v="film &amp; video"/>
  </r>
  <r>
    <n v="276"/>
    <s v="Abalimi"/>
    <s v="A film about Xhosa women in townships of South Africa micro-farming to fight extreme poverty, gain health, and create food security."/>
    <n v="75000"/>
    <n v="30315"/>
    <x v="0"/>
    <x v="0"/>
    <s v="USD"/>
    <n v="1335574674"/>
    <n v="1330394274"/>
    <b v="1"/>
    <n v="62"/>
    <b v="1"/>
    <x v="4"/>
    <n v="40"/>
    <n v="488.95"/>
    <s v="film &amp; video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x v="0"/>
    <s v="USD"/>
    <n v="1432416219"/>
    <n v="1429824219"/>
    <b v="1"/>
    <n v="951"/>
    <b v="1"/>
    <x v="4"/>
    <n v="40"/>
    <n v="31.86"/>
    <s v="film &amp; video"/>
  </r>
  <r>
    <n v="278"/>
    <s v="The Babushkas of Chernobyl"/>
    <s v="An unlikely story of spirit, defiance and beauty from the most contaminated place on Earth"/>
    <n v="71764"/>
    <n v="30274"/>
    <x v="0"/>
    <x v="0"/>
    <s v="USD"/>
    <n v="1350003539"/>
    <n v="1347411539"/>
    <b v="1"/>
    <n v="415"/>
    <b v="1"/>
    <x v="4"/>
    <n v="42"/>
    <n v="72.95"/>
    <s v="film &amp; video"/>
  </r>
  <r>
    <n v="279"/>
    <s v="Instructions on Parting"/>
    <s v="This documentary film is an intimate portrait of love and loss that observes family and nature undergoing the cycle of birth to death."/>
    <n v="71500"/>
    <n v="30241"/>
    <x v="0"/>
    <x v="0"/>
    <s v="USD"/>
    <n v="1488160860"/>
    <n v="1485237096"/>
    <b v="1"/>
    <n v="305"/>
    <b v="1"/>
    <x v="4"/>
    <n v="42"/>
    <n v="99.15"/>
    <s v="film &amp; video"/>
  </r>
  <r>
    <n v="280"/>
    <s v="Korengal Theatrical Release"/>
    <s v="My latest film Korengal, takes us back to the same valley with the same troops as in my Academy AwardÂ® nominated film Restrepo."/>
    <n v="70000"/>
    <n v="30226"/>
    <x v="0"/>
    <x v="0"/>
    <s v="USD"/>
    <n v="1401459035"/>
    <n v="1397571035"/>
    <b v="1"/>
    <n v="2139"/>
    <b v="1"/>
    <x v="4"/>
    <n v="43"/>
    <n v="14.13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x v="0"/>
    <s v="USD"/>
    <n v="1249932360"/>
    <n v="1242532513"/>
    <b v="1"/>
    <n v="79"/>
    <b v="1"/>
    <x v="4"/>
    <n v="43"/>
    <n v="381.99"/>
    <s v="film &amp; video"/>
  </r>
  <r>
    <n v="282"/>
    <s v="Greenlight the PATROL BASE JAKER Movie"/>
    <s v="See US Marines make counter-insurgency work in Helmand Province--the Taliban's stronghold in Afghanistan."/>
    <n v="70000"/>
    <n v="30112"/>
    <x v="0"/>
    <x v="0"/>
    <s v="USD"/>
    <n v="1266876000"/>
    <n v="1263679492"/>
    <b v="1"/>
    <n v="179"/>
    <b v="1"/>
    <x v="4"/>
    <n v="43"/>
    <n v="168.22"/>
    <s v="film &amp; video"/>
  </r>
  <r>
    <n v="283"/>
    <s v="SOLE SURVIVOR"/>
    <s v="What is the impact of survivorship on the human condition?"/>
    <n v="70000"/>
    <n v="30047.64"/>
    <x v="0"/>
    <x v="0"/>
    <s v="USD"/>
    <n v="1306904340"/>
    <n v="1305219744"/>
    <b v="1"/>
    <n v="202"/>
    <b v="1"/>
    <x v="4"/>
    <n v="43"/>
    <n v="148.75"/>
    <s v="film &amp; video"/>
  </r>
  <r>
    <n v="284"/>
    <s v="Wisconsin Rising"/>
    <s v="A film documenting WI Gov.Scott Walker's attack on working families and how it is reanimating the American labor movement."/>
    <n v="70000"/>
    <n v="30037.01"/>
    <x v="0"/>
    <x v="0"/>
    <s v="USD"/>
    <n v="1327167780"/>
    <n v="1325007780"/>
    <b v="1"/>
    <n v="760"/>
    <b v="1"/>
    <x v="4"/>
    <n v="43"/>
    <n v="39.520000000000003"/>
    <s v="film &amp; video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x v="0"/>
    <s v="USD"/>
    <n v="1379614128"/>
    <n v="1377022128"/>
    <b v="1"/>
    <n v="563"/>
    <b v="1"/>
    <x v="4"/>
    <n v="43"/>
    <n v="53.33"/>
    <s v="film &amp; video"/>
  </r>
  <r>
    <n v="286"/>
    <s v="George Tice: Seeing Beyond the Moment"/>
    <s v="A documentary film on the life of legendary photographer George Tice by Peter Bosco, Bruce Wodder and Douglas Underdahl."/>
    <n v="70000"/>
    <n v="29939"/>
    <x v="0"/>
    <x v="0"/>
    <s v="USD"/>
    <n v="1364236524"/>
    <n v="1360352124"/>
    <b v="1"/>
    <n v="135"/>
    <b v="1"/>
    <x v="4"/>
    <n v="43"/>
    <n v="221.77"/>
    <s v="film &amp; video"/>
  </r>
  <r>
    <n v="287"/>
    <s v="In Country: A Documentary Film (POSTPRODUCTION)"/>
    <s v="War is hell. Why would anyone want to spend their weekends there?"/>
    <n v="70000"/>
    <n v="29681.55"/>
    <x v="0"/>
    <x v="0"/>
    <s v="USD"/>
    <n v="1351828800"/>
    <n v="1349160018"/>
    <b v="1"/>
    <n v="290"/>
    <b v="1"/>
    <x v="4"/>
    <n v="42"/>
    <n v="102.35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x v="0"/>
    <s v="USD"/>
    <n v="1340683393"/>
    <n v="1337659393"/>
    <b v="1"/>
    <n v="447"/>
    <b v="1"/>
    <x v="4"/>
    <n v="43"/>
    <n v="66.06"/>
    <s v="film &amp; video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x v="1"/>
    <s v="GBP"/>
    <n v="1383389834"/>
    <n v="1380797834"/>
    <b v="1"/>
    <n v="232"/>
    <b v="1"/>
    <x v="4"/>
    <n v="43"/>
    <n v="127.24"/>
    <s v="film &amp; video"/>
  </r>
  <r>
    <n v="290"/>
    <s v="INTOTHEWOODS.TV â€“ Music Media from the Pacific Northwest"/>
    <s v="Help INTOTHEWOODS.TV purchase audio and video gear, lighting and BACK UP HARD DRIVES"/>
    <n v="68000"/>
    <n v="29209.78"/>
    <x v="0"/>
    <x v="0"/>
    <s v="USD"/>
    <n v="1296633540"/>
    <n v="1292316697"/>
    <b v="1"/>
    <n v="168"/>
    <b v="1"/>
    <x v="4"/>
    <n v="43"/>
    <n v="173.87"/>
    <s v="film &amp; video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x v="0"/>
    <s v="USD"/>
    <n v="1367366460"/>
    <n v="1365791246"/>
    <b v="1"/>
    <n v="128"/>
    <b v="1"/>
    <x v="4"/>
    <n v="45"/>
    <n v="227.26"/>
    <s v="film &amp; video"/>
  </r>
  <r>
    <n v="292"/>
    <s v="The Undocumented"/>
    <s v="THE UNDOCUMENTED is a 90 cinema verite documentary that exposes a little known consequence of current U. S. immigration policy."/>
    <n v="65000"/>
    <n v="28986.16"/>
    <x v="0"/>
    <x v="0"/>
    <s v="USD"/>
    <n v="1319860740"/>
    <n v="1317064599"/>
    <b v="1"/>
    <n v="493"/>
    <b v="1"/>
    <x v="4"/>
    <n v="45"/>
    <n v="58.8"/>
    <s v="film &amp; video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x v="0"/>
    <s v="USD"/>
    <n v="1398009714"/>
    <n v="1395417714"/>
    <b v="1"/>
    <n v="131"/>
    <b v="1"/>
    <x v="4"/>
    <n v="44"/>
    <n v="219.98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x v="0"/>
    <s v="USD"/>
    <n v="1279555200"/>
    <n v="1276480894"/>
    <b v="1"/>
    <n v="50"/>
    <b v="1"/>
    <x v="4"/>
    <n v="44"/>
    <n v="574.55999999999995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x v="0"/>
    <s v="USD"/>
    <n v="1383264000"/>
    <n v="1378080409"/>
    <b v="1"/>
    <n v="665"/>
    <b v="1"/>
    <x v="4"/>
    <n v="44"/>
    <n v="43.14"/>
    <s v="film &amp; video"/>
  </r>
  <r>
    <n v="296"/>
    <s v="Bel Borba Is Here!"/>
    <s v="Bel Borba is Here is a feature film about the most inspiring Brazilian artist you've never heard of... until now."/>
    <n v="65000"/>
    <n v="28633.5"/>
    <x v="0"/>
    <x v="0"/>
    <s v="USD"/>
    <n v="1347017083"/>
    <n v="1344857083"/>
    <b v="1"/>
    <n v="129"/>
    <b v="1"/>
    <x v="4"/>
    <n v="44"/>
    <n v="221.97"/>
    <s v="film &amp; video"/>
  </r>
  <r>
    <n v="297"/>
    <s v="Who Owns Yoga?"/>
    <s v="Who Owns Yoga? is a feature length documentary film that explores the changing nature of yoga in the modern world."/>
    <n v="65000"/>
    <n v="28520"/>
    <x v="0"/>
    <x v="0"/>
    <s v="USD"/>
    <n v="1430452740"/>
    <n v="1427390901"/>
    <b v="1"/>
    <n v="142"/>
    <b v="1"/>
    <x v="4"/>
    <n v="44"/>
    <n v="200.85"/>
    <s v="film &amp; video"/>
  </r>
  <r>
    <n v="298"/>
    <s v="DisHonesty - A Documentary Feature Film"/>
    <s v="The truth is, we all lie - and by &quot;we,&quot; we mean everyone!"/>
    <n v="65000"/>
    <n v="28474"/>
    <x v="0"/>
    <x v="0"/>
    <s v="USD"/>
    <n v="1399669200"/>
    <n v="1394536048"/>
    <b v="1"/>
    <n v="2436"/>
    <b v="1"/>
    <x v="4"/>
    <n v="44"/>
    <n v="11.69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x v="0"/>
    <s v="USD"/>
    <n v="1289975060"/>
    <n v="1287379460"/>
    <b v="1"/>
    <n v="244"/>
    <b v="1"/>
    <x v="4"/>
    <n v="44"/>
    <n v="115.99"/>
    <s v="film &amp; video"/>
  </r>
  <r>
    <n v="300"/>
    <s v="The Bus "/>
    <s v="THE BUS is a feature-length documentary film celebrating one of the most iconic and beloved vehicles ever produced, the Volkswagen Bus."/>
    <n v="60000"/>
    <n v="28276"/>
    <x v="0"/>
    <x v="0"/>
    <s v="USD"/>
    <n v="1303686138"/>
    <n v="1301007738"/>
    <b v="1"/>
    <n v="298"/>
    <b v="1"/>
    <x v="4"/>
    <n v="47"/>
    <n v="94.89"/>
    <s v="film &amp; video"/>
  </r>
  <r>
    <n v="301"/>
    <s v="WORLD FAIR"/>
    <s v="A film about personal memory, amateur cinematography, and visions of the future at the 1939 New York World's Fair."/>
    <n v="60000"/>
    <n v="28167.25"/>
    <x v="0"/>
    <x v="0"/>
    <s v="USD"/>
    <n v="1363711335"/>
    <n v="1360258935"/>
    <b v="1"/>
    <n v="251"/>
    <b v="1"/>
    <x v="4"/>
    <n v="47"/>
    <n v="112.22"/>
    <s v="film &amp; video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x v="0"/>
    <s v="USD"/>
    <n v="1330115638"/>
    <n v="1327523638"/>
    <b v="1"/>
    <n v="108"/>
    <b v="1"/>
    <x v="4"/>
    <n v="47"/>
    <n v="259.88"/>
    <s v="film &amp; video"/>
  </r>
  <r>
    <n v="303"/>
    <s v="The Forest for the Trees"/>
    <s v="The story of Jadab Payeng, an Indian man who single handedly planted nearly 1400 acres of forest to save his island, Majuli."/>
    <n v="60000"/>
    <n v="28067.34"/>
    <x v="0"/>
    <x v="0"/>
    <s v="USD"/>
    <n v="1338601346"/>
    <n v="1336009346"/>
    <b v="1"/>
    <n v="82"/>
    <b v="1"/>
    <x v="4"/>
    <n v="47"/>
    <n v="342.28"/>
    <s v="film &amp; video"/>
  </r>
  <r>
    <n v="304"/>
    <s v="Beyond Iconic: Distribution for film on Dennis Stock"/>
    <s v="A portrait of a life fully realized and a look at what it takes to make great photography."/>
    <n v="60000"/>
    <n v="27849.22"/>
    <x v="0"/>
    <x v="0"/>
    <s v="USD"/>
    <n v="1346464800"/>
    <n v="1343096197"/>
    <b v="1"/>
    <n v="74"/>
    <b v="1"/>
    <x v="4"/>
    <n v="46"/>
    <n v="376.34"/>
    <s v="film &amp; video"/>
  </r>
  <r>
    <n v="305"/>
    <s v="My Friend Mott-ly"/>
    <s v="A documentary that I am making about the difficult, but inspiring, life of a late friend of mine."/>
    <n v="60000"/>
    <n v="27675"/>
    <x v="0"/>
    <x v="0"/>
    <s v="USD"/>
    <n v="1331392049"/>
    <n v="1328800049"/>
    <b v="1"/>
    <n v="189"/>
    <b v="1"/>
    <x v="4"/>
    <n v="46"/>
    <n v="146.43"/>
    <s v="film &amp; video"/>
  </r>
  <r>
    <n v="306"/>
    <s v="Escape/Artist: The Jason Escape Documentary"/>
    <s v="A feature-length documentary on the life of Boston escape artist Jason Escape."/>
    <n v="60000"/>
    <n v="27600.2"/>
    <x v="0"/>
    <x v="0"/>
    <s v="USD"/>
    <n v="1363806333"/>
    <n v="1362081933"/>
    <b v="1"/>
    <n v="80"/>
    <b v="1"/>
    <x v="4"/>
    <n v="46"/>
    <n v="345"/>
    <s v="film &amp; video"/>
  </r>
  <r>
    <n v="307"/>
    <s v="Grammar Revolution"/>
    <s v="Why is grammar important?"/>
    <n v="60000"/>
    <n v="27541"/>
    <x v="0"/>
    <x v="0"/>
    <s v="USD"/>
    <n v="1360276801"/>
    <n v="1357684801"/>
    <b v="1"/>
    <n v="576"/>
    <b v="1"/>
    <x v="4"/>
    <n v="46"/>
    <n v="47.81"/>
    <s v="film &amp; video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x v="0"/>
    <s v="USD"/>
    <n v="1299775210"/>
    <n v="1295887210"/>
    <b v="1"/>
    <n v="202"/>
    <b v="1"/>
    <x v="4"/>
    <n v="45"/>
    <n v="134.63999999999999"/>
    <s v="film &amp; video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x v="0"/>
    <s v="USD"/>
    <n v="1346695334"/>
    <n v="1344880934"/>
    <b v="1"/>
    <n v="238"/>
    <b v="1"/>
    <x v="4"/>
    <n v="45"/>
    <n v="114.27"/>
    <s v="film &amp; video"/>
  </r>
  <r>
    <n v="310"/>
    <s v="Feels Like Coming Home Tour"/>
    <s v="30 day tour to release a compilation CD with 16 original songs about hometowns.  Webisodes and documentary to follow."/>
    <n v="60000"/>
    <n v="27189"/>
    <x v="0"/>
    <x v="0"/>
    <s v="USD"/>
    <n v="1319076000"/>
    <n v="1317788623"/>
    <b v="1"/>
    <n v="36"/>
    <b v="1"/>
    <x v="4"/>
    <n v="45"/>
    <n v="755.25"/>
    <s v="film &amp; video"/>
  </r>
  <r>
    <n v="311"/>
    <s v="The Sticking Place Interactive Documentary"/>
    <s v="An imaginative interactive documentary about Leah Callahan, a freestyle wrestler and Olympic hopeful."/>
    <n v="60000"/>
    <n v="26978"/>
    <x v="0"/>
    <x v="0"/>
    <s v="USD"/>
    <n v="1325404740"/>
    <n v="1321852592"/>
    <b v="1"/>
    <n v="150"/>
    <b v="1"/>
    <x v="4"/>
    <n v="45"/>
    <n v="179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x v="0"/>
    <s v="USD"/>
    <n v="1365973432"/>
    <n v="1363381432"/>
    <b v="1"/>
    <n v="146"/>
    <b v="1"/>
    <x v="4"/>
    <n v="45"/>
    <n v="183.18"/>
    <s v="film &amp; video"/>
  </r>
  <r>
    <n v="313"/>
    <s v="DEVIL MAY CARE"/>
    <s v="Most people have heard Bob Dorough's music over the past 50 years without knowing it. Until now. A story for every artist who refuses to give up."/>
    <n v="60000"/>
    <n v="26619"/>
    <x v="0"/>
    <x v="0"/>
    <s v="USD"/>
    <n v="1281542340"/>
    <n v="1277702894"/>
    <b v="1"/>
    <n v="222"/>
    <b v="1"/>
    <x v="4"/>
    <n v="44"/>
    <n v="119.91"/>
    <s v="film &amp; video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x v="0"/>
    <s v="USD"/>
    <n v="1362167988"/>
    <n v="1359575988"/>
    <b v="1"/>
    <n v="120"/>
    <b v="1"/>
    <x v="4"/>
    <n v="44"/>
    <n v="221.48"/>
    <s v="film &amp; video"/>
  </r>
  <r>
    <n v="315"/>
    <s v="Arias With A Twist: The Docufantasy"/>
    <s v="A documentary that explores  the magical collaboration between performance artist Joey Arias and puppeteer Basil Twist."/>
    <n v="60000"/>
    <n v="26495.5"/>
    <x v="0"/>
    <x v="0"/>
    <s v="USD"/>
    <n v="1345660334"/>
    <n v="1343068334"/>
    <b v="1"/>
    <n v="126"/>
    <b v="1"/>
    <x v="4"/>
    <n v="44"/>
    <n v="210.28"/>
    <s v="film &amp; video"/>
  </r>
  <r>
    <n v="316"/>
    <s v="THE SECRET TRIAL 5 - GRASSROOTS CROSS-CANADA TOUR"/>
    <s v="Award winning documentary The Secret Trial 5 needs your help for a Cross-Canada Tour!"/>
    <n v="60000"/>
    <n v="26480"/>
    <x v="0"/>
    <x v="5"/>
    <s v="CAD"/>
    <n v="1418273940"/>
    <n v="1415398197"/>
    <b v="1"/>
    <n v="158"/>
    <b v="1"/>
    <x v="4"/>
    <n v="44"/>
    <n v="167.59"/>
    <s v="film &amp; video"/>
  </r>
  <r>
    <n v="317"/>
    <s v="Good Men, Bad Men, and a Few Rowdy Ladies"/>
    <s v="The story of a cowboy town with a prison problem, and the colorful characters who call it home."/>
    <n v="60000"/>
    <n v="26452"/>
    <x v="0"/>
    <x v="0"/>
    <s v="USD"/>
    <n v="1386778483"/>
    <n v="1384186483"/>
    <b v="1"/>
    <n v="316"/>
    <b v="1"/>
    <x v="4"/>
    <n v="44"/>
    <n v="83.71"/>
    <s v="film &amp; video"/>
  </r>
  <r>
    <n v="318"/>
    <s v="Friend Request: Accepted"/>
    <s v="Photographer, Ty Morin, pays a visit to every single one of his Facebook friends to take their portrait...all 788 of them."/>
    <n v="60000"/>
    <n v="26445"/>
    <x v="0"/>
    <x v="0"/>
    <s v="USD"/>
    <n v="1364342151"/>
    <n v="1361753751"/>
    <b v="1"/>
    <n v="284"/>
    <b v="1"/>
    <x v="4"/>
    <n v="44"/>
    <n v="93.12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x v="0"/>
    <s v="USD"/>
    <n v="1265097540"/>
    <n v="1257538029"/>
    <b v="1"/>
    <n v="51"/>
    <b v="1"/>
    <x v="4"/>
    <n v="44"/>
    <n v="518.39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x v="1"/>
    <s v="GBP"/>
    <n v="1450825200"/>
    <n v="1448284433"/>
    <b v="1"/>
    <n v="158"/>
    <b v="1"/>
    <x v="4"/>
    <n v="44"/>
    <n v="166.84"/>
    <s v="film &amp; video"/>
  </r>
  <r>
    <n v="321"/>
    <s v="An Impossible Project"/>
    <s v="The more digital the world, the more analog our dreams._x000a_A feature documentary shot on 35mm film."/>
    <n v="60000"/>
    <n v="26349"/>
    <x v="0"/>
    <x v="12"/>
    <s v="EUR"/>
    <n v="1478605386"/>
    <n v="1475577786"/>
    <b v="1"/>
    <n v="337"/>
    <b v="1"/>
    <x v="4"/>
    <n v="44"/>
    <n v="78.19"/>
    <s v="film &amp; video"/>
  </r>
  <r>
    <n v="322"/>
    <s v="Last of the Big Tuskers"/>
    <s v="A documentary film about the largest elephants on earth and what is being done to ensure their survival."/>
    <n v="60000"/>
    <n v="26305.97"/>
    <x v="0"/>
    <x v="0"/>
    <s v="USD"/>
    <n v="1463146848"/>
    <n v="1460554848"/>
    <b v="1"/>
    <n v="186"/>
    <b v="1"/>
    <x v="4"/>
    <n v="44"/>
    <n v="141.43"/>
    <s v="film &amp; video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x v="0"/>
    <s v="USD"/>
    <n v="1482307140"/>
    <n v="1479886966"/>
    <b v="1"/>
    <n v="58"/>
    <b v="1"/>
    <x v="4"/>
    <n v="45"/>
    <n v="452.43"/>
    <s v="film &amp; video"/>
  </r>
  <r>
    <n v="324"/>
    <s v="KEEP MOVING FORWARD - Documentary Film"/>
    <s v="A documentary about a Vietnam veteran who finds peace from his PTSD through Disney, rather than medication."/>
    <n v="57000"/>
    <n v="26233.45"/>
    <x v="0"/>
    <x v="0"/>
    <s v="USD"/>
    <n v="1438441308"/>
    <n v="1435590108"/>
    <b v="1"/>
    <n v="82"/>
    <b v="1"/>
    <x v="4"/>
    <n v="46"/>
    <n v="319.9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x v="0"/>
    <s v="USD"/>
    <n v="1482208233"/>
    <n v="1479184233"/>
    <b v="1"/>
    <n v="736"/>
    <b v="1"/>
    <x v="4"/>
    <n v="47"/>
    <n v="35.57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x v="0"/>
    <s v="USD"/>
    <n v="1489532220"/>
    <n v="1486625606"/>
    <b v="1"/>
    <n v="1151"/>
    <b v="1"/>
    <x v="4"/>
    <n v="47"/>
    <n v="22.68"/>
    <s v="film &amp; video"/>
  </r>
  <r>
    <n v="327"/>
    <s v="Finding Beauty In the Rubble"/>
    <s v="A short film documenting the inspirational life of Mrs. Fukuoka, a tsunami survivor helping to bring hope back to her community."/>
    <n v="55000"/>
    <n v="26024"/>
    <x v="0"/>
    <x v="0"/>
    <s v="USD"/>
    <n v="1427011200"/>
    <n v="1424669929"/>
    <b v="1"/>
    <n v="34"/>
    <b v="1"/>
    <x v="4"/>
    <n v="47"/>
    <n v="765.41"/>
    <s v="film &amp; video"/>
  </r>
  <r>
    <n v="328"/>
    <s v="Edgar Allan Poe: Buried Alive"/>
    <s v="A documentary that tells the real story of the misunderstood author, and explores the iconic status he still commands today."/>
    <n v="55000"/>
    <n v="25800"/>
    <x v="0"/>
    <x v="0"/>
    <s v="USD"/>
    <n v="1446350400"/>
    <n v="1443739388"/>
    <b v="1"/>
    <n v="498"/>
    <b v="1"/>
    <x v="4"/>
    <n v="47"/>
    <n v="51.81"/>
    <s v="film &amp; video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x v="0"/>
    <s v="USD"/>
    <n v="1446868800"/>
    <n v="1444821127"/>
    <b v="1"/>
    <n v="167"/>
    <b v="1"/>
    <x v="4"/>
    <n v="47"/>
    <n v="154.13"/>
    <s v="film &amp; video"/>
  </r>
  <r>
    <n v="330"/>
    <s v="The Power of Place"/>
    <s v="A film project that will compel decision makers to conserve iconic NH landscapes at risk due to an electricity transmission project."/>
    <n v="55000"/>
    <n v="25655"/>
    <x v="0"/>
    <x v="0"/>
    <s v="USD"/>
    <n v="1368763140"/>
    <n v="1366028563"/>
    <b v="1"/>
    <n v="340"/>
    <b v="1"/>
    <x v="4"/>
    <n v="47"/>
    <n v="75.459999999999994"/>
    <s v="film &amp; video"/>
  </r>
  <r>
    <n v="331"/>
    <s v="Living On Soul: The Family Daptone"/>
    <s v="A hybrid music documentary/concert film featuring Sharon Jones, Charles Bradley and the rest of the Daptone Records family."/>
    <n v="55000"/>
    <n v="25648"/>
    <x v="0"/>
    <x v="0"/>
    <s v="USD"/>
    <n v="1466171834"/>
    <n v="1463493434"/>
    <b v="1"/>
    <n v="438"/>
    <b v="1"/>
    <x v="4"/>
    <n v="47"/>
    <n v="58.56"/>
    <s v="film &amp; video"/>
  </r>
  <r>
    <n v="332"/>
    <s v="Changing of the Gods"/>
    <s v="A groundbreaking new film by Kenny Ausubel &amp; Louie Schwartzberg, featuring John Cleese, based on the work of Richard Tarnas."/>
    <n v="55000"/>
    <n v="25577.56"/>
    <x v="0"/>
    <x v="0"/>
    <s v="USD"/>
    <n v="1446019200"/>
    <n v="1442420377"/>
    <b v="1"/>
    <n v="555"/>
    <b v="1"/>
    <x v="4"/>
    <n v="47"/>
    <n v="46.09"/>
    <s v="film &amp; video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x v="0"/>
    <s v="USD"/>
    <n v="1460038591"/>
    <n v="1457450191"/>
    <b v="1"/>
    <n v="266"/>
    <b v="1"/>
    <x v="4"/>
    <n v="46"/>
    <n v="96.12"/>
    <s v="film &amp; video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x v="0"/>
    <s v="USD"/>
    <n v="1431716400"/>
    <n v="1428423757"/>
    <b v="1"/>
    <n v="69"/>
    <b v="1"/>
    <x v="4"/>
    <n v="46"/>
    <n v="368.77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x v="0"/>
    <s v="USD"/>
    <n v="1431122400"/>
    <n v="1428428515"/>
    <b v="1"/>
    <n v="80"/>
    <b v="1"/>
    <x v="4"/>
    <n v="47"/>
    <n v="317.88"/>
    <s v="film &amp; video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x v="0"/>
    <s v="USD"/>
    <n v="1447427918"/>
    <n v="1444832318"/>
    <b v="1"/>
    <n v="493"/>
    <b v="1"/>
    <x v="4"/>
    <n v="47"/>
    <n v="51.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x v="0"/>
    <s v="USD"/>
    <n v="1426298708"/>
    <n v="1423710308"/>
    <b v="1"/>
    <n v="31"/>
    <b v="1"/>
    <x v="4"/>
    <n v="49"/>
    <n v="818.55"/>
    <s v="film &amp; video"/>
  </r>
  <r>
    <n v="338"/>
    <s v="Queer Genius"/>
    <s v="&quot;Queer Genius&quot; explores the lives of four visionary queer artists: Eileen Myles, Barbara Hammer, Jibz Cameron and Shannon Funchess"/>
    <n v="51000"/>
    <n v="25312"/>
    <x v="0"/>
    <x v="0"/>
    <s v="USD"/>
    <n v="1472864400"/>
    <n v="1468001290"/>
    <b v="1"/>
    <n v="236"/>
    <b v="1"/>
    <x v="4"/>
    <n v="50"/>
    <n v="107.25"/>
    <s v="film &amp; video"/>
  </r>
  <r>
    <n v="339"/>
    <s v="A Man, A Plan, A Palindrome (Feature)"/>
    <s v="A documentary film following the world's greatest palindromists leading up to the 2017 World Palindrome Championship."/>
    <n v="50000"/>
    <n v="25174"/>
    <x v="0"/>
    <x v="0"/>
    <s v="USD"/>
    <n v="1430331268"/>
    <n v="1427739268"/>
    <b v="1"/>
    <n v="89"/>
    <b v="1"/>
    <x v="4"/>
    <n v="50"/>
    <n v="282.85000000000002"/>
    <s v="film &amp; video"/>
  </r>
  <r>
    <n v="340"/>
    <s v="Somaliland: The Abaarso Story"/>
    <s v="Feature-length documentary about five Somali Muslim students pursuing dreams of education in America"/>
    <n v="50000"/>
    <n v="25132"/>
    <x v="0"/>
    <x v="0"/>
    <s v="USD"/>
    <n v="1489006800"/>
    <n v="1486397007"/>
    <b v="1"/>
    <n v="299"/>
    <b v="1"/>
    <x v="4"/>
    <n v="50"/>
    <n v="84.05"/>
    <s v="film &amp; video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x v="0"/>
    <s v="USD"/>
    <n v="1412135940"/>
    <n v="1410555998"/>
    <b v="1"/>
    <n v="55"/>
    <b v="1"/>
    <x v="4"/>
    <n v="50"/>
    <n v="456.15"/>
    <s v="film &amp; video"/>
  </r>
  <r>
    <n v="342"/>
    <s v="BREAKING A MONSTER a film about the band Unlocking The Truth"/>
    <s v="BREAKING A MONSTER needs your help to play in THEATERS!"/>
    <n v="50000"/>
    <n v="24790"/>
    <x v="0"/>
    <x v="0"/>
    <s v="USD"/>
    <n v="1461955465"/>
    <n v="1459363465"/>
    <b v="1"/>
    <n v="325"/>
    <b v="1"/>
    <x v="4"/>
    <n v="50"/>
    <n v="76.28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4"/>
    <n v="49"/>
    <n v="47.1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x v="0"/>
    <s v="USD"/>
    <n v="1433125200"/>
    <n v="1429312694"/>
    <b v="1"/>
    <n v="285"/>
    <b v="1"/>
    <x v="4"/>
    <n v="49"/>
    <n v="86.49"/>
    <s v="film &amp; video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x v="0"/>
    <s v="USD"/>
    <n v="1432161590"/>
    <n v="1429569590"/>
    <b v="1"/>
    <n v="179"/>
    <b v="1"/>
    <x v="4"/>
    <n v="49"/>
    <n v="136.9"/>
    <s v="film &amp; video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x v="0"/>
    <s v="USD"/>
    <n v="1444824021"/>
    <n v="1442232021"/>
    <b v="1"/>
    <n v="188"/>
    <b v="1"/>
    <x v="4"/>
    <n v="49"/>
    <n v="130.2700000000000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x v="0"/>
    <s v="USD"/>
    <n v="1447505609"/>
    <n v="1444910009"/>
    <b v="1"/>
    <n v="379"/>
    <b v="1"/>
    <x v="4"/>
    <n v="49"/>
    <n v="64.43000000000000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x v="0"/>
    <s v="USD"/>
    <n v="1440165916"/>
    <n v="1437573916"/>
    <b v="1"/>
    <n v="119"/>
    <b v="1"/>
    <x v="4"/>
    <n v="49"/>
    <n v="204.38"/>
    <s v="film &amp; video"/>
  </r>
  <r>
    <n v="349"/>
    <s v="Strangers To Peace: A Documentary"/>
    <s v="After 52 years of war, FARC guerrilla soldiers rejoin Colombian society to forge new lives of peace."/>
    <n v="50000"/>
    <n v="24315"/>
    <x v="0"/>
    <x v="0"/>
    <s v="USD"/>
    <n v="1487937508"/>
    <n v="1485345508"/>
    <b v="1"/>
    <n v="167"/>
    <b v="1"/>
    <x v="4"/>
    <n v="49"/>
    <n v="145.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x v="0"/>
    <s v="USD"/>
    <n v="1473566340"/>
    <n v="1470274509"/>
    <b v="1"/>
    <n v="221"/>
    <b v="1"/>
    <x v="4"/>
    <n v="49"/>
    <n v="109.94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x v="3"/>
    <s v="EUR"/>
    <n v="1460066954"/>
    <n v="1456614554"/>
    <b v="1"/>
    <n v="964"/>
    <b v="1"/>
    <x v="4"/>
    <n v="48"/>
    <n v="25.1"/>
    <s v="film &amp; video"/>
  </r>
  <r>
    <n v="352"/>
    <s v="Art Therapy: The Movie - The Final Push"/>
    <s v="An epic journey around the world, exploring the power of the human spirit and how art can be used to inspire a lifetime."/>
    <n v="50000"/>
    <n v="24108"/>
    <x v="0"/>
    <x v="0"/>
    <s v="USD"/>
    <n v="1412740868"/>
    <n v="1410148868"/>
    <b v="1"/>
    <n v="286"/>
    <b v="1"/>
    <x v="4"/>
    <n v="48"/>
    <n v="84.29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x v="0"/>
    <s v="USD"/>
    <n v="1447963219"/>
    <n v="1445367619"/>
    <b v="1"/>
    <n v="613"/>
    <b v="1"/>
    <x v="4"/>
    <n v="48"/>
    <n v="39.07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x v="0"/>
    <s v="USD"/>
    <n v="1460141521"/>
    <n v="1457553121"/>
    <b v="1"/>
    <n v="29"/>
    <b v="1"/>
    <x v="4"/>
    <n v="47"/>
    <n v="818.19"/>
    <s v="film &amp; video"/>
  </r>
  <r>
    <n v="355"/>
    <s v="REZA ABDOH -Theatre Visionary"/>
    <s v="A documentary film about the late REZA ABDOH and his performance company DAR A LUZ."/>
    <n v="50000"/>
    <n v="23530"/>
    <x v="0"/>
    <x v="0"/>
    <s v="USD"/>
    <n v="1417420994"/>
    <n v="1414738994"/>
    <b v="1"/>
    <n v="165"/>
    <b v="1"/>
    <x v="4"/>
    <n v="47"/>
    <n v="142.61000000000001"/>
    <s v="film &amp; video"/>
  </r>
  <r>
    <n v="356"/>
    <s v="43 and 80"/>
    <s v="A documentary about halibut conservation and how it impacts communities of Southeast Alaska."/>
    <n v="50000"/>
    <n v="23505"/>
    <x v="0"/>
    <x v="0"/>
    <s v="USD"/>
    <n v="1458152193"/>
    <n v="1455563793"/>
    <b v="1"/>
    <n v="97"/>
    <b v="1"/>
    <x v="4"/>
    <n v="47"/>
    <n v="242.32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x v="0"/>
    <s v="USD"/>
    <n v="1429852797"/>
    <n v="1426396797"/>
    <b v="1"/>
    <n v="303"/>
    <b v="1"/>
    <x v="4"/>
    <n v="47"/>
    <n v="77.27"/>
    <s v="film &amp; video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s v="film &amp; video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x v="0"/>
    <s v="USD"/>
    <n v="1415941920"/>
    <n v="1414028490"/>
    <b v="1"/>
    <n v="302"/>
    <b v="1"/>
    <x v="4"/>
    <n v="46"/>
    <n v="76.48"/>
    <s v="film &amp; video"/>
  </r>
  <r>
    <n v="360"/>
    <s v="Faith: A Documentary"/>
    <s v="A brave woman takes her wife and son from New York to visit her hometown in Kenya, where she was persecuted for being a lesbian."/>
    <n v="50000"/>
    <n v="23086"/>
    <x v="0"/>
    <x v="0"/>
    <s v="USD"/>
    <n v="1437621060"/>
    <n v="1433799180"/>
    <b v="0"/>
    <n v="87"/>
    <b v="1"/>
    <x v="4"/>
    <n v="46"/>
    <n v="265.36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x v="0"/>
    <s v="USD"/>
    <n v="1416704506"/>
    <n v="1414108906"/>
    <b v="0"/>
    <n v="354"/>
    <b v="1"/>
    <x v="4"/>
    <n v="46"/>
    <n v="64.95"/>
    <s v="film &amp; video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x v="0"/>
    <s v="USD"/>
    <n v="1407456000"/>
    <n v="1405573391"/>
    <b v="0"/>
    <n v="86"/>
    <b v="1"/>
    <x v="4"/>
    <n v="46"/>
    <n v="266.6600000000000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x v="0"/>
    <s v="USD"/>
    <n v="1272828120"/>
    <n v="1268934736"/>
    <b v="0"/>
    <n v="26"/>
    <b v="1"/>
    <x v="4"/>
    <n v="45"/>
    <n v="870.96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x v="0"/>
    <s v="USD"/>
    <n v="1403323140"/>
    <n v="1400704672"/>
    <b v="0"/>
    <n v="113"/>
    <b v="1"/>
    <x v="4"/>
    <n v="45"/>
    <n v="200.03"/>
    <s v="film &amp; video"/>
  </r>
  <r>
    <n v="365"/>
    <s v="A QUEER COUNTRY"/>
    <s v="Please help us finish this documentary about how Tel Aviv in Israel became a gay friendly liberal hub in a religious state"/>
    <n v="50000"/>
    <n v="22542"/>
    <x v="0"/>
    <x v="1"/>
    <s v="GBP"/>
    <n v="1393597999"/>
    <n v="1391005999"/>
    <b v="0"/>
    <n v="65"/>
    <b v="1"/>
    <x v="4"/>
    <n v="45"/>
    <n v="346.8"/>
    <s v="film &amp; video"/>
  </r>
  <r>
    <n v="366"/>
    <s v="A BUSHMAN ODYSSEY"/>
    <s v="One Bushman familyâ€™s struggle to survive genocide, dispossession and post-apartheid freedom in South Africa."/>
    <n v="50000"/>
    <n v="22421"/>
    <x v="0"/>
    <x v="0"/>
    <s v="USD"/>
    <n v="1337540518"/>
    <n v="1334948518"/>
    <b v="0"/>
    <n v="134"/>
    <b v="1"/>
    <x v="4"/>
    <n v="45"/>
    <n v="167.3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x v="0"/>
    <s v="USD"/>
    <n v="1367384340"/>
    <n v="1363960278"/>
    <b v="0"/>
    <n v="119"/>
    <b v="1"/>
    <x v="4"/>
    <n v="45"/>
    <n v="188.2"/>
    <s v="film &amp; video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x v="0"/>
    <s v="USD"/>
    <n v="1426426322"/>
    <n v="1423405922"/>
    <b v="0"/>
    <n v="159"/>
    <b v="1"/>
    <x v="4"/>
    <n v="45"/>
    <n v="140.53"/>
    <s v="film &amp; video"/>
  </r>
  <r>
    <n v="369"/>
    <s v="Alpine Zone"/>
    <s v="A documentary of one woman's attempt at solo hiking 2,000 miles, in an effort to understand herself and societal expectations."/>
    <n v="50000"/>
    <n v="22318"/>
    <x v="0"/>
    <x v="0"/>
    <s v="USD"/>
    <n v="1326633269"/>
    <n v="1324041269"/>
    <b v="0"/>
    <n v="167"/>
    <b v="1"/>
    <x v="4"/>
    <n v="45"/>
    <n v="133.63999999999999"/>
    <s v="film &amp; video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x v="0"/>
    <s v="USD"/>
    <n v="1483729500"/>
    <n v="1481137500"/>
    <b v="0"/>
    <n v="43"/>
    <b v="1"/>
    <x v="4"/>
    <n v="44"/>
    <n v="516.63"/>
    <s v="film &amp; video"/>
  </r>
  <r>
    <n v="371"/>
    <s v="Unbranded"/>
    <s v="3,000 Miles. 18 Wild Horses. 6 Months. 5 States. 4 men. A documentary about Conservation, Exploration, and Wild Mustangs."/>
    <n v="50000"/>
    <n v="22197"/>
    <x v="0"/>
    <x v="0"/>
    <s v="USD"/>
    <n v="1359743139"/>
    <n v="1355855139"/>
    <b v="0"/>
    <n v="1062"/>
    <b v="1"/>
    <x v="4"/>
    <n v="44"/>
    <n v="20.9"/>
    <s v="film &amp; video"/>
  </r>
  <r>
    <n v="372"/>
    <s v="Wild Equus"/>
    <s v="A short documentary exploring the uses of 'Natural Horsemanship' across Europe"/>
    <n v="50000"/>
    <n v="21994"/>
    <x v="0"/>
    <x v="1"/>
    <s v="GBP"/>
    <n v="1459872000"/>
    <n v="1456408244"/>
    <b v="0"/>
    <n v="9"/>
    <b v="1"/>
    <x v="4"/>
    <n v="44"/>
    <n v="2443.7800000000002"/>
    <s v="film &amp; video"/>
  </r>
  <r>
    <n v="373"/>
    <s v="The Boing Heard 'Round the World"/>
    <s v="A feature documentary about UPA Pictures, the little studio that changed the course of animation around the world"/>
    <n v="50000"/>
    <n v="21935"/>
    <x v="0"/>
    <x v="0"/>
    <s v="USD"/>
    <n v="1342648398"/>
    <n v="1340056398"/>
    <b v="0"/>
    <n v="89"/>
    <b v="1"/>
    <x v="4"/>
    <n v="44"/>
    <n v="246.46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x v="0"/>
    <s v="USD"/>
    <n v="1316208031"/>
    <n v="1312320031"/>
    <b v="0"/>
    <n v="174"/>
    <b v="1"/>
    <x v="4"/>
    <n v="44"/>
    <n v="125.89"/>
    <s v="film &amp; video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x v="0"/>
    <s v="USD"/>
    <n v="1393694280"/>
    <n v="1390088311"/>
    <b v="0"/>
    <n v="14"/>
    <b v="1"/>
    <x v="4"/>
    <n v="44"/>
    <n v="1564.57"/>
    <s v="film &amp; video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x v="1"/>
    <s v="GBP"/>
    <n v="1472122316"/>
    <n v="1469443916"/>
    <b v="0"/>
    <n v="48"/>
    <b v="1"/>
    <x v="4"/>
    <n v="44"/>
    <n v="455.93"/>
    <s v="film &amp; video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x v="0"/>
    <s v="USD"/>
    <n v="1447484460"/>
    <n v="1444888868"/>
    <b v="0"/>
    <n v="133"/>
    <b v="1"/>
    <x v="4"/>
    <n v="44"/>
    <n v="164.53"/>
    <s v="film &amp; video"/>
  </r>
  <r>
    <n v="378"/>
    <s v="Where is Home?"/>
    <s v="Ugandan Filmmaker and Activist Kamoga Hassan's new documentary follows Ugandan LGBT asylum seekers asking the question &quot;Where is home?&quot;"/>
    <n v="50000"/>
    <n v="21831"/>
    <x v="0"/>
    <x v="5"/>
    <s v="CAD"/>
    <n v="1453765920"/>
    <n v="1451655808"/>
    <b v="0"/>
    <n v="83"/>
    <b v="1"/>
    <x v="4"/>
    <n v="44"/>
    <n v="263.02"/>
    <s v="film &amp; video"/>
  </r>
  <r>
    <n v="379"/>
    <s v="The Unknowns"/>
    <s v="The U.S. Army has granted us permission to film a documentary at America's most sacred shrine: The Tomb of the Unknown Soldier."/>
    <n v="50000"/>
    <n v="21742.78"/>
    <x v="0"/>
    <x v="0"/>
    <s v="USD"/>
    <n v="1336062672"/>
    <n v="1332174672"/>
    <b v="0"/>
    <n v="149"/>
    <b v="1"/>
    <x v="4"/>
    <n v="43"/>
    <n v="145.91999999999999"/>
    <s v="film &amp; video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x v="0"/>
    <s v="USD"/>
    <n v="1453569392"/>
    <n v="1451409392"/>
    <b v="0"/>
    <n v="49"/>
    <b v="1"/>
    <x v="4"/>
    <n v="43"/>
    <n v="442.53"/>
    <s v="film &amp; video"/>
  </r>
  <r>
    <n v="381"/>
    <s v="Clearwater"/>
    <s v="Set in the ancient waters of the Puget Sound, Clearwater is a universal story about the need to adapt to change."/>
    <n v="50000"/>
    <n v="21679"/>
    <x v="0"/>
    <x v="0"/>
    <s v="USD"/>
    <n v="1343624400"/>
    <n v="1340642717"/>
    <b v="0"/>
    <n v="251"/>
    <b v="1"/>
    <x v="4"/>
    <n v="43"/>
    <n v="86.37"/>
    <s v="film &amp; video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x v="0"/>
    <s v="USD"/>
    <n v="1346950900"/>
    <n v="1345741300"/>
    <b v="0"/>
    <n v="22"/>
    <b v="1"/>
    <x v="4"/>
    <n v="43"/>
    <n v="983.51"/>
    <s v="film &amp; video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x v="0"/>
    <s v="USD"/>
    <n v="1400467759"/>
    <n v="1398480559"/>
    <b v="0"/>
    <n v="48"/>
    <b v="1"/>
    <x v="4"/>
    <n v="43"/>
    <n v="449.75"/>
    <s v="film &amp; video"/>
  </r>
  <r>
    <n v="384"/>
    <s v="Nurse Mare Foals: Born to Die"/>
    <s v="This documentary is about Last Chance Corral in Athens, Ohio and their heroic work saving nurse mare foals from imminent death."/>
    <n v="50000"/>
    <n v="21573"/>
    <x v="0"/>
    <x v="0"/>
    <s v="USD"/>
    <n v="1420569947"/>
    <n v="1417977947"/>
    <b v="0"/>
    <n v="383"/>
    <b v="1"/>
    <x v="4"/>
    <n v="43"/>
    <n v="56.33"/>
    <s v="film &amp; video"/>
  </r>
  <r>
    <n v="385"/>
    <s v="Luke and Jedi"/>
    <s v="A documentary following the incredible story of a brave little boy and his service dog, fighting Type 1 Diabetes one day at a time."/>
    <n v="50000"/>
    <n v="21480"/>
    <x v="0"/>
    <x v="0"/>
    <s v="USD"/>
    <n v="1416582101"/>
    <n v="1413986501"/>
    <b v="0"/>
    <n v="237"/>
    <b v="1"/>
    <x v="4"/>
    <n v="43"/>
    <n v="90.63"/>
    <s v="film &amp; video"/>
  </r>
  <r>
    <n v="386"/>
    <s v="Submarine: Diving Away From Adulthood"/>
    <s v="Eight friends reunite to achieve their childhood dream of designing, constructing, and launching a homemade submarine."/>
    <n v="50000"/>
    <n v="21410"/>
    <x v="0"/>
    <x v="0"/>
    <s v="USD"/>
    <n v="1439246991"/>
    <n v="1437950991"/>
    <b v="0"/>
    <n v="13"/>
    <b v="1"/>
    <x v="4"/>
    <n v="43"/>
    <n v="1646.92"/>
    <s v="film &amp; video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4"/>
    <n v="43"/>
    <n v="38.04"/>
    <s v="film &amp; video"/>
  </r>
  <r>
    <n v="388"/>
    <s v="Another Man's Treasure documentary"/>
    <s v="A documentary film featuring the World's Largest Rummage Sale and rumination on the Power and Pleasures of Possessions."/>
    <n v="50000"/>
    <n v="21361"/>
    <x v="0"/>
    <x v="0"/>
    <s v="USD"/>
    <n v="1469670580"/>
    <n v="1467078580"/>
    <b v="0"/>
    <n v="71"/>
    <b v="1"/>
    <x v="4"/>
    <n v="43"/>
    <n v="300.86"/>
    <s v="film &amp; video"/>
  </r>
  <r>
    <n v="389"/>
    <s v="The Food Cure"/>
    <s v="What difference can food really make? A documentary film about six people who make the radical choice to face cancer with their plates."/>
    <n v="50000"/>
    <n v="21360"/>
    <x v="0"/>
    <x v="0"/>
    <s v="USD"/>
    <n v="1394233140"/>
    <n v="1391477450"/>
    <b v="0"/>
    <n v="1510"/>
    <b v="1"/>
    <x v="4"/>
    <n v="43"/>
    <n v="14.15"/>
    <s v="film &amp; video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x v="0"/>
    <s v="USD"/>
    <n v="1431046372"/>
    <n v="1429318372"/>
    <b v="0"/>
    <n v="14"/>
    <b v="1"/>
    <x v="4"/>
    <n v="43"/>
    <n v="1522.57"/>
    <s v="film &amp; video"/>
  </r>
  <r>
    <n v="391"/>
    <s v="Science, Sex and the Ladies"/>
    <s v="Too many women feel confused about their orgasm and shame about their desire. This movie aims to change that."/>
    <n v="50000"/>
    <n v="21300"/>
    <x v="0"/>
    <x v="0"/>
    <s v="USD"/>
    <n v="1324169940"/>
    <n v="1321578051"/>
    <b v="0"/>
    <n v="193"/>
    <b v="1"/>
    <x v="4"/>
    <n v="43"/>
    <n v="110.36"/>
    <s v="film &amp; video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x v="0"/>
    <s v="USD"/>
    <n v="1315450800"/>
    <n v="1312823571"/>
    <b v="0"/>
    <n v="206"/>
    <b v="1"/>
    <x v="4"/>
    <n v="42"/>
    <n v="102.71"/>
    <s v="film &amp; video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x v="3"/>
    <s v="EUR"/>
    <n v="1460918282"/>
    <n v="1455737882"/>
    <b v="0"/>
    <n v="50"/>
    <b v="1"/>
    <x v="4"/>
    <n v="42"/>
    <n v="418.39"/>
    <s v="film &amp; video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x v="0"/>
    <s v="USD"/>
    <n v="1335562320"/>
    <n v="1332452960"/>
    <b v="0"/>
    <n v="184"/>
    <b v="1"/>
    <x v="4"/>
    <n v="42"/>
    <n v="113.28"/>
    <s v="film &amp; video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x v="0"/>
    <s v="USD"/>
    <n v="1341668006"/>
    <n v="1340372006"/>
    <b v="0"/>
    <n v="196"/>
    <b v="1"/>
    <x v="4"/>
    <n v="42"/>
    <n v="106.2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x v="0"/>
    <s v="USD"/>
    <n v="1283312640"/>
    <n v="1279651084"/>
    <b v="0"/>
    <n v="229"/>
    <b v="1"/>
    <x v="4"/>
    <n v="42"/>
    <n v="90.63"/>
    <s v="film &amp; video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x v="0"/>
    <s v="USD"/>
    <n v="1430334126"/>
    <n v="1426446126"/>
    <b v="0"/>
    <n v="67"/>
    <b v="1"/>
    <x v="4"/>
    <n v="41"/>
    <n v="308.79000000000002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x v="1"/>
    <s v="GBP"/>
    <n v="1481716800"/>
    <n v="1479070867"/>
    <b v="0"/>
    <n v="95"/>
    <b v="1"/>
    <x v="4"/>
    <n v="41"/>
    <n v="217.17"/>
    <s v="film &amp; video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x v="0"/>
    <s v="USD"/>
    <n v="1400297400"/>
    <n v="1397661347"/>
    <b v="0"/>
    <n v="62"/>
    <b v="1"/>
    <x v="4"/>
    <n v="41"/>
    <n v="331.76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x v="0"/>
    <s v="USD"/>
    <n v="1446731817"/>
    <n v="1444913817"/>
    <b v="0"/>
    <n v="43"/>
    <b v="1"/>
    <x v="4"/>
    <n v="41"/>
    <n v="476.53"/>
    <s v="film &amp; video"/>
  </r>
  <r>
    <n v="403"/>
    <s v="MONDO BANANA"/>
    <s v="A documentary adventure about bananas - and people. Your round-trip ticket into the heart of banana-cultures!!"/>
    <n v="50000"/>
    <n v="20459"/>
    <x v="0"/>
    <x v="0"/>
    <s v="USD"/>
    <n v="1312960080"/>
    <n v="1308900441"/>
    <b v="0"/>
    <n v="70"/>
    <b v="1"/>
    <x v="4"/>
    <n v="41"/>
    <n v="292.27"/>
    <s v="film &amp; video"/>
  </r>
  <r>
    <n v="404"/>
    <s v="The Last One: Unfolding the AIDS MEMORIAL QUILT"/>
    <s v="A feature length documentary, exploring the many lives memorialized by the iconic AIDS Memorial Quilt."/>
    <n v="50000"/>
    <n v="20426"/>
    <x v="0"/>
    <x v="0"/>
    <s v="USD"/>
    <n v="1391641440"/>
    <n v="1389107062"/>
    <b v="0"/>
    <n v="271"/>
    <b v="1"/>
    <x v="4"/>
    <n v="41"/>
    <n v="75.37"/>
    <s v="film &amp; video"/>
  </r>
  <r>
    <n v="405"/>
    <s v="The Healing Effect Movie"/>
    <s v="Come, join our movie movement.  A new documentary about the healing power of food."/>
    <n v="50000"/>
    <n v="20398"/>
    <x v="0"/>
    <x v="0"/>
    <s v="USD"/>
    <n v="1394071339"/>
    <n v="1391479339"/>
    <b v="0"/>
    <n v="55"/>
    <b v="1"/>
    <x v="4"/>
    <n v="41"/>
    <n v="370.87"/>
    <s v="film &amp; video"/>
  </r>
  <r>
    <n v="406"/>
    <s v="The Desert River Bends"/>
    <s v="The Desert River Bends is a short documentary following the alternative lifestyles of three middle-age river guides in Moab UT."/>
    <n v="50000"/>
    <n v="20365"/>
    <x v="0"/>
    <x v="0"/>
    <s v="USD"/>
    <n v="1304920740"/>
    <n v="1301975637"/>
    <b v="0"/>
    <n v="35"/>
    <b v="1"/>
    <x v="4"/>
    <n v="41"/>
    <n v="581.86"/>
    <s v="film &amp; video"/>
  </r>
  <r>
    <n v="407"/>
    <s v="Haymarket Documentary"/>
    <s v="The story of the 1886 Haymarket Riot explored through the history of the Haymarket Police Memorial Statue."/>
    <n v="50000"/>
    <n v="20343.169999999998"/>
    <x v="0"/>
    <x v="0"/>
    <s v="USD"/>
    <n v="1321739650"/>
    <n v="1316552050"/>
    <b v="0"/>
    <n v="22"/>
    <b v="1"/>
    <x v="4"/>
    <n v="41"/>
    <n v="924.69"/>
    <s v="film &amp; video"/>
  </r>
  <r>
    <n v="408"/>
    <s v="Reverence: A Documentary Short on Branded Yarmulkes"/>
    <s v="A documentary exploring the phenomenon of custom and branded yarmulkes in Jewish-American communities."/>
    <n v="50000"/>
    <n v="20253"/>
    <x v="0"/>
    <x v="0"/>
    <s v="USD"/>
    <n v="1383676790"/>
    <n v="1380217190"/>
    <b v="0"/>
    <n v="38"/>
    <b v="1"/>
    <x v="4"/>
    <n v="41"/>
    <n v="532.97"/>
    <s v="film &amp; video"/>
  </r>
  <r>
    <n v="409"/>
    <s v="The Lost Generation"/>
    <s v="I am working on a project that explores the relationship between education to work for youth within the European Union."/>
    <n v="50000"/>
    <n v="20190"/>
    <x v="0"/>
    <x v="1"/>
    <s v="GBP"/>
    <n v="1469220144"/>
    <n v="1466628144"/>
    <b v="0"/>
    <n v="15"/>
    <b v="1"/>
    <x v="4"/>
    <n v="40"/>
    <n v="1346"/>
    <s v="film &amp; video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x v="5"/>
    <s v="CAD"/>
    <n v="1434670397"/>
    <n v="1429486397"/>
    <b v="0"/>
    <n v="7"/>
    <b v="1"/>
    <x v="4"/>
    <n v="40"/>
    <n v="2875.43"/>
    <s v="film &amp; video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x v="0"/>
    <s v="USD"/>
    <n v="1387688400"/>
    <n v="1384920804"/>
    <b v="0"/>
    <n v="241"/>
    <b v="1"/>
    <x v="4"/>
    <n v="40"/>
    <n v="83.49"/>
    <s v="film &amp; video"/>
  </r>
  <r>
    <n v="412"/>
    <s v="Southern Oregon VS. LNG"/>
    <s v="A short film about property rights, salmon, and ratepayers in the controversy over exporting natural gas through southern Oregon"/>
    <n v="50000"/>
    <n v="20120"/>
    <x v="0"/>
    <x v="0"/>
    <s v="USD"/>
    <n v="1343238578"/>
    <n v="1341856178"/>
    <b v="0"/>
    <n v="55"/>
    <b v="1"/>
    <x v="4"/>
    <n v="40"/>
    <n v="365.82"/>
    <s v="film &amp; video"/>
  </r>
  <r>
    <n v="413"/>
    <s v="Through the Fire: Rebuilding Somalia"/>
    <s v="A journey to discover how Somalis are rebuilding their shattered nation, with a focus on the role that women are playing."/>
    <n v="50000"/>
    <n v="20070"/>
    <x v="0"/>
    <x v="0"/>
    <s v="USD"/>
    <n v="1342731811"/>
    <n v="1340139811"/>
    <b v="0"/>
    <n v="171"/>
    <b v="1"/>
    <x v="4"/>
    <n v="40"/>
    <n v="117.37"/>
    <s v="film &amp; video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x v="0"/>
    <s v="USD"/>
    <n v="1381541465"/>
    <n v="1378949465"/>
    <b v="0"/>
    <n v="208"/>
    <b v="1"/>
    <x v="4"/>
    <n v="40"/>
    <n v="96.31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x v="5"/>
    <s v="CAD"/>
    <n v="1413547200"/>
    <n v="1411417602"/>
    <b v="0"/>
    <n v="21"/>
    <b v="1"/>
    <x v="4"/>
    <n v="40"/>
    <n v="953.58"/>
    <s v="film &amp; video"/>
  </r>
  <r>
    <n v="416"/>
    <s v="Fire in the Heart of the City"/>
    <s v="35,000 pounds of food to a city. Highlighting the &quot;Convoy New Britain&quot; event from birth to beyond."/>
    <n v="50000"/>
    <n v="20022"/>
    <x v="0"/>
    <x v="0"/>
    <s v="USD"/>
    <n v="1391851831"/>
    <n v="1389259831"/>
    <b v="0"/>
    <n v="25"/>
    <b v="1"/>
    <x v="4"/>
    <n v="40"/>
    <n v="800.88"/>
    <s v="film &amp; video"/>
  </r>
  <r>
    <n v="417"/>
    <s v="Cycle of Life"/>
    <s v="An unexpected kidney donor acts on faith in order to rescue a fellow cyclist from his failing body. The true story of Pete and Kelly."/>
    <n v="50000"/>
    <n v="19931"/>
    <x v="0"/>
    <x v="0"/>
    <s v="USD"/>
    <n v="1365395580"/>
    <n v="1364426260"/>
    <b v="0"/>
    <n v="52"/>
    <b v="1"/>
    <x v="4"/>
    <n v="40"/>
    <n v="383.29"/>
    <s v="film &amp; video"/>
  </r>
  <r>
    <n v="418"/>
    <s v="Swim for the Reef"/>
    <s v="A Texas grandfather's extraordinary quest to protect the coral reefs and his challenge to humanity to take care of the things we love."/>
    <n v="50000"/>
    <n v="19860"/>
    <x v="0"/>
    <x v="0"/>
    <s v="USD"/>
    <n v="1437633997"/>
    <n v="1435041997"/>
    <b v="0"/>
    <n v="104"/>
    <b v="1"/>
    <x v="4"/>
    <n v="40"/>
    <n v="190.96"/>
    <s v="film &amp; video"/>
  </r>
  <r>
    <n v="419"/>
    <s v="BEYOND LOCAL"/>
    <s v="Beyond Local is a personal journey through an art-centric and musically talented community that fosters creativity."/>
    <n v="50000"/>
    <n v="19824"/>
    <x v="0"/>
    <x v="0"/>
    <s v="USD"/>
    <n v="1372536787"/>
    <n v="1367352787"/>
    <b v="0"/>
    <n v="73"/>
    <b v="1"/>
    <x v="4"/>
    <n v="40"/>
    <n v="271.56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2"/>
    <x v="0"/>
    <s v="USD"/>
    <n v="1394772031"/>
    <n v="1392183631"/>
    <b v="0"/>
    <n v="3"/>
    <b v="0"/>
    <x v="5"/>
    <n v="40"/>
    <n v="6590.04"/>
    <s v="film &amp; video"/>
  </r>
  <r>
    <n v="421"/>
    <s v="The monster Inside"/>
    <s v="An artistic project that will act as my final animation project and first feature film written, directed, animated, and produced by me"/>
    <n v="50000"/>
    <n v="19572"/>
    <x v="2"/>
    <x v="0"/>
    <s v="USD"/>
    <n v="1440157656"/>
    <n v="1434973656"/>
    <b v="0"/>
    <n v="6"/>
    <b v="0"/>
    <x v="5"/>
    <n v="39"/>
    <n v="3262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2"/>
    <x v="0"/>
    <s v="USD"/>
    <n v="1410416097"/>
    <n v="1407824097"/>
    <b v="0"/>
    <n v="12"/>
    <b v="0"/>
    <x v="5"/>
    <n v="39"/>
    <n v="1629.75"/>
    <s v="film &amp; video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2"/>
    <x v="0"/>
    <s v="USD"/>
    <n v="1370470430"/>
    <n v="1367878430"/>
    <b v="0"/>
    <n v="13"/>
    <b v="0"/>
    <x v="5"/>
    <n v="39"/>
    <n v="1501.79"/>
    <s v="film &amp; video"/>
  </r>
  <r>
    <n v="424"/>
    <s v="Drowning -Short animated Film"/>
    <s v="A short film about a gay teenage boy who is bullied to the point where he is willing to commit suicide. Only he can save himself."/>
    <n v="50000"/>
    <n v="19434"/>
    <x v="2"/>
    <x v="0"/>
    <s v="USD"/>
    <n v="1332748899"/>
    <n v="1327568499"/>
    <b v="0"/>
    <n v="5"/>
    <b v="0"/>
    <x v="5"/>
    <n v="39"/>
    <n v="3886.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s v="film &amp; video"/>
  </r>
  <r>
    <n v="426"/>
    <s v="Dewey Does 110 Animation"/>
    <s v="The first ever, Dewey Does 110 animation, teaches kids good values, how to succeed in life and maintaining a 110% state-of-mind."/>
    <n v="50000"/>
    <n v="19324"/>
    <x v="2"/>
    <x v="0"/>
    <s v="USD"/>
    <n v="1456851914"/>
    <n v="1454259914"/>
    <b v="0"/>
    <n v="8"/>
    <b v="0"/>
    <x v="5"/>
    <n v="39"/>
    <n v="2415.5"/>
    <s v="film &amp; video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2"/>
    <x v="0"/>
    <s v="USD"/>
    <n v="1445540340"/>
    <n v="1444340940"/>
    <b v="0"/>
    <n v="0"/>
    <b v="0"/>
    <x v="5"/>
    <n v="39"/>
    <s v="No Backers"/>
    <s v="film &amp; video"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x v="5"/>
    <n v="38"/>
    <n v="1476.54"/>
    <s v="film &amp; video"/>
  </r>
  <r>
    <n v="429"/>
    <s v="THE FUTURE"/>
    <s v="THE FUTURE is a short animated film created entirely by autistic and developmentally disabled artists from the L.A.N.D. program in Brooklyn, New York."/>
    <n v="50000"/>
    <n v="19129"/>
    <x v="2"/>
    <x v="0"/>
    <s v="USD"/>
    <n v="1259297940"/>
    <n v="1252964282"/>
    <b v="0"/>
    <n v="0"/>
    <b v="0"/>
    <x v="5"/>
    <n v="38"/>
    <s v="No Backers"/>
    <s v="film &amp; video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2"/>
    <x v="0"/>
    <s v="USD"/>
    <n v="1378866867"/>
    <n v="1377570867"/>
    <b v="0"/>
    <n v="5"/>
    <b v="0"/>
    <x v="5"/>
    <n v="38"/>
    <n v="3805.6"/>
    <s v="film &amp; video"/>
  </r>
  <r>
    <n v="431"/>
    <s v="Bump in the road short stop motion animation"/>
    <s v="A short stop motion animated film of a man on his way home when strange goings on start to happen on his journey."/>
    <n v="50000"/>
    <n v="18855"/>
    <x v="2"/>
    <x v="1"/>
    <s v="GBP"/>
    <n v="1467752083"/>
    <n v="1465160083"/>
    <b v="0"/>
    <n v="8"/>
    <b v="0"/>
    <x v="5"/>
    <n v="38"/>
    <n v="2356.88"/>
    <s v="film &amp; video"/>
  </r>
  <r>
    <n v="432"/>
    <s v="The Zombie Next Door"/>
    <s v="A teenage zombie named Jeff and his mad scientist mother adapt to life in the town of Serendipity, where the supernatural occurs daily."/>
    <n v="50000"/>
    <n v="18851"/>
    <x v="2"/>
    <x v="0"/>
    <s v="USD"/>
    <n v="1445448381"/>
    <n v="1440264381"/>
    <b v="0"/>
    <n v="8"/>
    <b v="0"/>
    <x v="5"/>
    <n v="38"/>
    <n v="2356.38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2"/>
    <x v="0"/>
    <s v="USD"/>
    <n v="1444576022"/>
    <n v="1439392022"/>
    <b v="0"/>
    <n v="0"/>
    <b v="0"/>
    <x v="5"/>
    <n v="37"/>
    <s v="No Backers"/>
    <s v="film &amp; video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2"/>
    <x v="0"/>
    <s v="USD"/>
    <n v="1385931702"/>
    <n v="1383076902"/>
    <b v="0"/>
    <n v="2"/>
    <b v="0"/>
    <x v="5"/>
    <n v="37"/>
    <n v="9333.5"/>
    <s v="film &amp; video"/>
  </r>
  <r>
    <n v="435"/>
    <s v="Planet Earth Superheroes"/>
    <s v="Be a part of the Planet Earth Superheroes legacy by supporting the project. Mike and friends gain powers to save endangered animals."/>
    <n v="50000"/>
    <n v="18645"/>
    <x v="2"/>
    <x v="0"/>
    <s v="USD"/>
    <n v="1379094980"/>
    <n v="1376502980"/>
    <b v="0"/>
    <n v="3"/>
    <b v="0"/>
    <x v="5"/>
    <n v="37"/>
    <n v="6215"/>
    <s v="film &amp; video"/>
  </r>
  <r>
    <n v="436"/>
    <s v="Blinky"/>
    <s v="Blinky is the story of a naÃ¯ve simpleton who suddenly finds himself struggling to adapt to changes within his environment."/>
    <n v="50000"/>
    <n v="18625"/>
    <x v="2"/>
    <x v="0"/>
    <s v="USD"/>
    <n v="1375260113"/>
    <n v="1372668113"/>
    <b v="0"/>
    <n v="0"/>
    <b v="0"/>
    <x v="5"/>
    <n v="37"/>
    <s v="No Backers"/>
    <s v="film &amp; video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2"/>
    <x v="5"/>
    <s v="CAD"/>
    <n v="1475912326"/>
    <n v="1470728326"/>
    <b v="0"/>
    <n v="0"/>
    <b v="0"/>
    <x v="5"/>
    <n v="37"/>
    <s v="No Backers"/>
    <s v="film &amp; video"/>
  </r>
  <r>
    <n v="438"/>
    <s v="In Game: The Animated Series"/>
    <s v="As Smyton pushes himself to become respected, he unlocks secrets about himself and the world around him."/>
    <n v="50000"/>
    <n v="18472"/>
    <x v="2"/>
    <x v="0"/>
    <s v="USD"/>
    <n v="1447830958"/>
    <n v="1445235358"/>
    <b v="0"/>
    <n v="11"/>
    <b v="0"/>
    <x v="5"/>
    <n v="37"/>
    <n v="1679.27"/>
    <s v="film &amp; video"/>
  </r>
  <r>
    <n v="439"/>
    <s v="Starting a cartoon series"/>
    <s v="Hi everyone, I'm trying to begin a cartoon series. It's a show about space bounty hunters and their adventures as they travel around."/>
    <n v="50000"/>
    <n v="18221"/>
    <x v="2"/>
    <x v="0"/>
    <s v="USD"/>
    <n v="1413569818"/>
    <n v="1412705818"/>
    <b v="0"/>
    <n v="0"/>
    <b v="0"/>
    <x v="5"/>
    <n v="36"/>
    <s v="No Backers"/>
    <s v="film &amp; video"/>
  </r>
  <r>
    <n v="440"/>
    <s v="Consumed"/>
    <s v="A stop-motion animation made by a one girl team, with a camera, creativity, and a lot of determination."/>
    <n v="50000"/>
    <n v="18185"/>
    <x v="2"/>
    <x v="0"/>
    <s v="USD"/>
    <n v="1458859153"/>
    <n v="1456270753"/>
    <b v="0"/>
    <n v="1"/>
    <b v="0"/>
    <x v="5"/>
    <n v="36"/>
    <n v="18185"/>
    <s v="film &amp; video"/>
  </r>
  <r>
    <n v="441"/>
    <s v="Wolf Squad Lego Stop Motion"/>
    <s v="A group of specialist clones called Wolf Squad are the only clones left after order 66 and are searching the galaxy for survivors!"/>
    <n v="50000"/>
    <n v="18100"/>
    <x v="2"/>
    <x v="1"/>
    <s v="GBP"/>
    <n v="1383418996"/>
    <n v="1380826996"/>
    <b v="0"/>
    <n v="0"/>
    <b v="0"/>
    <x v="5"/>
    <n v="36"/>
    <s v="No Backers"/>
    <s v="film &amp; video"/>
  </r>
  <r>
    <n v="442"/>
    <s v="The Paranormal Idiot"/>
    <s v="Doomsday is here"/>
    <n v="50000"/>
    <n v="18083"/>
    <x v="2"/>
    <x v="0"/>
    <s v="USD"/>
    <n v="1424380783"/>
    <n v="1421788783"/>
    <b v="0"/>
    <n v="17"/>
    <b v="0"/>
    <x v="5"/>
    <n v="36"/>
    <n v="1063.71"/>
    <s v="film &amp; video"/>
  </r>
  <r>
    <n v="443"/>
    <s v="Bad Teddy Studios"/>
    <s v="We love cartoons!! We want to make more but it costs money to so. Be apart of your daily dose of WTF!?! Pledge now!!"/>
    <n v="50000"/>
    <n v="18066"/>
    <x v="2"/>
    <x v="5"/>
    <s v="CAD"/>
    <n v="1391991701"/>
    <n v="1389399701"/>
    <b v="0"/>
    <n v="2"/>
    <b v="0"/>
    <x v="5"/>
    <n v="36"/>
    <n v="9033"/>
    <s v="film &amp; video"/>
  </r>
  <r>
    <n v="444"/>
    <s v="Discovering the Other Woman"/>
    <s v="An upcoming animated web sitcom series centered around dealing with life, love, and relationships."/>
    <n v="50000"/>
    <n v="17914"/>
    <x v="2"/>
    <x v="0"/>
    <s v="USD"/>
    <n v="1329342361"/>
    <n v="1324158361"/>
    <b v="0"/>
    <n v="1"/>
    <b v="0"/>
    <x v="5"/>
    <n v="36"/>
    <n v="17914"/>
    <s v="film &amp; video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2"/>
    <x v="0"/>
    <s v="USD"/>
    <n v="1432195375"/>
    <n v="1430899375"/>
    <b v="0"/>
    <n v="2"/>
    <b v="0"/>
    <x v="5"/>
    <n v="36"/>
    <n v="8947.6299999999992"/>
    <s v="film &amp; video"/>
  </r>
  <r>
    <n v="446"/>
    <s v="DisChord"/>
    <s v="A faith based animated short. (The same guy who said a picture is worth a thousand words also said a cartoon is worth two thousand.)"/>
    <n v="50000"/>
    <n v="17875"/>
    <x v="2"/>
    <x v="0"/>
    <s v="USD"/>
    <n v="1425434420"/>
    <n v="1422842420"/>
    <b v="0"/>
    <n v="16"/>
    <b v="0"/>
    <x v="5"/>
    <n v="36"/>
    <n v="1117.19"/>
    <s v="film &amp; video"/>
  </r>
  <r>
    <n v="447"/>
    <s v="Fat Rich Bastards Animated videos"/>
    <s v="10 tracks have been professionally recorded by CGI supergroup, The Fat Rich Bastards. Funding required for 10 animated music videos."/>
    <n v="50000"/>
    <n v="17805"/>
    <x v="2"/>
    <x v="1"/>
    <s v="GBP"/>
    <n v="1364041163"/>
    <n v="1361884763"/>
    <b v="0"/>
    <n v="1"/>
    <b v="0"/>
    <x v="5"/>
    <n v="36"/>
    <n v="17805"/>
    <s v="film &amp; video"/>
  </r>
  <r>
    <n v="448"/>
    <s v="The Last Mice"/>
    <s v="Max is a pessimistic mouse, always fantasizing about the end of the world. In The Last Mice, Max's fantasy becomes a real nightmare."/>
    <n v="50000"/>
    <n v="17731"/>
    <x v="2"/>
    <x v="0"/>
    <s v="USD"/>
    <n v="1400091095"/>
    <n v="1398363095"/>
    <b v="0"/>
    <n v="4"/>
    <b v="0"/>
    <x v="5"/>
    <n v="35"/>
    <n v="4432.75"/>
    <s v="film &amp; video"/>
  </r>
  <r>
    <n v="449"/>
    <s v="Shell &amp; Paddy"/>
    <s v="Shell &amp; Paddy is a 2D animation cartoon with 4 minutes of slapstick surreal humour staring two animal characters in weird, wacky world."/>
    <n v="49000"/>
    <n v="17680"/>
    <x v="2"/>
    <x v="1"/>
    <s v="GBP"/>
    <n v="1382017085"/>
    <n v="1379425085"/>
    <b v="0"/>
    <n v="5"/>
    <b v="0"/>
    <x v="5"/>
    <n v="36"/>
    <n v="3536"/>
    <s v="film &amp; video"/>
  </r>
  <r>
    <n v="450"/>
    <s v="DreamAfrica"/>
    <s v="Why do the moon and stars receive their light from the sun? Africa has a story to tell. Ananse and Kweku appear in this great folktale."/>
    <n v="49000"/>
    <n v="17590"/>
    <x v="2"/>
    <x v="0"/>
    <s v="USD"/>
    <n v="1392417800"/>
    <n v="1389825800"/>
    <b v="0"/>
    <n v="7"/>
    <b v="0"/>
    <x v="5"/>
    <n v="36"/>
    <n v="2512.86"/>
    <s v="film &amp; video"/>
  </r>
  <r>
    <n v="451"/>
    <s v="The Gangbangers"/>
    <s v="This comedy follows two devils who discover a magical boombox to become musicians after an 80s rapture enchants earth with fairy-tales."/>
    <n v="48725"/>
    <n v="17561"/>
    <x v="2"/>
    <x v="0"/>
    <s v="USD"/>
    <n v="1390669791"/>
    <n v="1388077791"/>
    <b v="0"/>
    <n v="0"/>
    <b v="0"/>
    <x v="5"/>
    <n v="36"/>
    <s v="No Backers"/>
    <s v="film &amp; video"/>
  </r>
  <r>
    <n v="452"/>
    <s v="Lost in the Shadows"/>
    <s v="A man must find his way out of the depths of the shadows by using the aid of a little girl."/>
    <n v="48500"/>
    <n v="17545"/>
    <x v="2"/>
    <x v="0"/>
    <s v="USD"/>
    <n v="1431536015"/>
    <n v="1428944015"/>
    <b v="0"/>
    <n v="12"/>
    <b v="0"/>
    <x v="5"/>
    <n v="36"/>
    <n v="1462.08"/>
    <s v="film &amp; video"/>
  </r>
  <r>
    <n v="453"/>
    <s v="Jamboni Brothers Pizza Pilot"/>
    <s v="A 7 minute broadcast-quality web pilot (in 3D animation) of Jamboni Brothers Pizza {the ultimate goal being a cartoon TV series}."/>
    <n v="48000"/>
    <n v="17482"/>
    <x v="2"/>
    <x v="0"/>
    <s v="USD"/>
    <n v="1424375279"/>
    <n v="1422992879"/>
    <b v="0"/>
    <n v="2"/>
    <b v="0"/>
    <x v="5"/>
    <n v="36"/>
    <n v="8741"/>
    <s v="film &amp; video"/>
  </r>
  <r>
    <n v="454"/>
    <s v="Super Hi-Speed Road Strikers"/>
    <s v="Itâ€™s an Action/Adventure Anime for The Yuusha Brave series, G1 Transformer, and the Fast and the Furious Fans!"/>
    <n v="48000"/>
    <n v="17444"/>
    <x v="2"/>
    <x v="0"/>
    <s v="USD"/>
    <n v="1417007640"/>
    <n v="1414343571"/>
    <b v="0"/>
    <n v="5"/>
    <b v="0"/>
    <x v="5"/>
    <n v="36"/>
    <n v="3488.8"/>
    <s v="film &amp; video"/>
  </r>
  <r>
    <n v="455"/>
    <s v="The FunBunch Cartoon!!!"/>
    <s v="Goal The FunBunch characters animated on TV: Fun entertainment for kids just like other authors before us (ex.Arthur,Clifford,Dr Seuss)"/>
    <n v="48000"/>
    <n v="17412"/>
    <x v="2"/>
    <x v="0"/>
    <s v="USD"/>
    <n v="1334622660"/>
    <n v="1330733022"/>
    <b v="0"/>
    <n v="2"/>
    <b v="0"/>
    <x v="5"/>
    <n v="36"/>
    <n v="8706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2"/>
    <x v="0"/>
    <s v="USD"/>
    <n v="1382414340"/>
    <n v="1380559201"/>
    <b v="0"/>
    <n v="3"/>
    <b v="0"/>
    <x v="5"/>
    <n v="36"/>
    <n v="5798.67"/>
    <s v="film &amp; video"/>
  </r>
  <r>
    <n v="457"/>
    <s v="phenix heart 3D animation"/>
    <s v="from my photo work, pyro techniques, aqua technitque and more , i will take the pricipale personnage to the lost land of phenix where ."/>
    <n v="47000"/>
    <n v="17390"/>
    <x v="2"/>
    <x v="5"/>
    <s v="CAD"/>
    <n v="1408213512"/>
    <n v="1405621512"/>
    <b v="0"/>
    <n v="0"/>
    <b v="0"/>
    <x v="5"/>
    <n v="37"/>
    <s v="No Backers"/>
    <s v="film &amp; video"/>
  </r>
  <r>
    <n v="458"/>
    <s v="DE_dust2: Hacker's Wrath"/>
    <s v="An animated parody of the game, Counter-Strike. The sequel to the very popular Counter-Strike: DE_dust2. Hacker is back!"/>
    <n v="46260"/>
    <n v="17350.13"/>
    <x v="2"/>
    <x v="1"/>
    <s v="GBP"/>
    <n v="1368550060"/>
    <n v="1365958060"/>
    <b v="0"/>
    <n v="49"/>
    <b v="0"/>
    <x v="5"/>
    <n v="38"/>
    <n v="354.08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2"/>
    <x v="0"/>
    <s v="USD"/>
    <n v="1321201327"/>
    <n v="1316013727"/>
    <b v="0"/>
    <n v="1"/>
    <b v="0"/>
    <x v="5"/>
    <n v="38"/>
    <n v="17277"/>
    <s v="film &amp; video"/>
  </r>
  <r>
    <n v="460"/>
    <s v="Darwin's Kiss"/>
    <s v="An animated web series about biological evolution gone haywire."/>
    <n v="45000"/>
    <n v="17260.37"/>
    <x v="2"/>
    <x v="0"/>
    <s v="USD"/>
    <n v="1401595200"/>
    <n v="1398862875"/>
    <b v="0"/>
    <n v="2"/>
    <b v="0"/>
    <x v="5"/>
    <n v="38"/>
    <n v="8630.19"/>
    <s v="film &amp; video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2"/>
    <x v="1"/>
    <s v="GBP"/>
    <n v="1370204367"/>
    <n v="1368476367"/>
    <b v="0"/>
    <n v="0"/>
    <b v="0"/>
    <x v="5"/>
    <n v="38"/>
    <s v="No Backers"/>
    <s v="film &amp; video"/>
  </r>
  <r>
    <n v="462"/>
    <s v="THE FORGOTTEN LAND"/>
    <s v="A prince who becomes a slave, suffers of amnesia far away from his land. Slowly he recovers memory and returns where all started."/>
    <n v="45000"/>
    <n v="17170"/>
    <x v="2"/>
    <x v="0"/>
    <s v="USD"/>
    <n v="1312945341"/>
    <n v="1307761341"/>
    <b v="0"/>
    <n v="0"/>
    <b v="0"/>
    <x v="5"/>
    <n v="38"/>
    <s v="No Backers"/>
    <s v="film &amp; video"/>
  </r>
  <r>
    <n v="463"/>
    <s v="Tuskegee Redtails"/>
    <s v="Depicts the contribution the Tuskegee airmen made in certain historical events that helped turn the tide in World War II."/>
    <n v="45000"/>
    <n v="17155"/>
    <x v="2"/>
    <x v="0"/>
    <s v="USD"/>
    <n v="1316883753"/>
    <n v="1311699753"/>
    <b v="0"/>
    <n v="11"/>
    <b v="0"/>
    <x v="5"/>
    <n v="38"/>
    <n v="1559.55"/>
    <s v="film &amp; video"/>
  </r>
  <r>
    <n v="464"/>
    <s v="PokÃ©Movie - A PokÃ©monâ„¢ school project"/>
    <s v="We are three students that want to make a short PokÃ©mon movie as a school project!"/>
    <n v="45000"/>
    <n v="17066"/>
    <x v="2"/>
    <x v="12"/>
    <s v="EUR"/>
    <n v="1463602935"/>
    <n v="1461874935"/>
    <b v="0"/>
    <n v="1"/>
    <b v="0"/>
    <x v="5"/>
    <n v="38"/>
    <n v="17066"/>
    <s v="film &amp; video"/>
  </r>
  <r>
    <n v="465"/>
    <s v="&quot;Amp&quot; A Story About a Robot"/>
    <s v="&quot;Amp&quot; is a short film about a robot with needs."/>
    <n v="45000"/>
    <n v="17028.88"/>
    <x v="2"/>
    <x v="0"/>
    <s v="USD"/>
    <n v="1403837574"/>
    <n v="1402455174"/>
    <b v="0"/>
    <n v="8"/>
    <b v="0"/>
    <x v="5"/>
    <n v="38"/>
    <n v="2128.61"/>
    <s v="film &amp; video"/>
  </r>
  <r>
    <n v="466"/>
    <s v="The Legend Of The Crimson Knight"/>
    <s v="(Working storyboard for animated project) A multi-generational Knight that wages war on criminals and corrupt governments"/>
    <n v="45000"/>
    <n v="16984"/>
    <x v="2"/>
    <x v="0"/>
    <s v="USD"/>
    <n v="1347057464"/>
    <n v="1344465464"/>
    <b v="0"/>
    <n v="5"/>
    <b v="0"/>
    <x v="5"/>
    <n v="38"/>
    <n v="3396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2"/>
    <x v="0"/>
    <s v="USD"/>
    <n v="1348849134"/>
    <n v="1344961134"/>
    <b v="0"/>
    <n v="39"/>
    <b v="0"/>
    <x v="5"/>
    <n v="37"/>
    <n v="432.36"/>
    <s v="film &amp; video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2"/>
    <x v="0"/>
    <s v="USD"/>
    <n v="1341978665"/>
    <n v="1336795283"/>
    <b v="0"/>
    <n v="0"/>
    <b v="0"/>
    <x v="5"/>
    <n v="37"/>
    <s v="No Backers"/>
    <s v="film &amp; video"/>
  </r>
  <r>
    <n v="469"/>
    <s v="Dreamland PERSONALISED Animated Shorts Film"/>
    <s v="Create a personalised animation film using your child's name and photo."/>
    <n v="45000"/>
    <n v="16700"/>
    <x v="2"/>
    <x v="1"/>
    <s v="GBP"/>
    <n v="1409960724"/>
    <n v="1404776724"/>
    <b v="0"/>
    <n v="0"/>
    <b v="0"/>
    <x v="5"/>
    <n v="37"/>
    <s v="No Backers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2"/>
    <x v="0"/>
    <s v="USD"/>
    <n v="1389844800"/>
    <n v="1385524889"/>
    <b v="0"/>
    <n v="2"/>
    <b v="0"/>
    <x v="5"/>
    <n v="38"/>
    <n v="8318.39"/>
    <s v="film &amp; video"/>
  </r>
  <r>
    <n v="471"/>
    <s v="Red Origins"/>
    <s v="Three kids try to stop Mazi Mbe's plan to restore Africa to its original state where Tricksters &amp; Spirits ruled_x000a_and Juju was law."/>
    <n v="44000"/>
    <n v="16573"/>
    <x v="2"/>
    <x v="0"/>
    <s v="USD"/>
    <n v="1397924379"/>
    <n v="1394039979"/>
    <b v="0"/>
    <n v="170"/>
    <b v="0"/>
    <x v="5"/>
    <n v="38"/>
    <n v="97.49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2"/>
    <x v="0"/>
    <s v="USD"/>
    <n v="1408831718"/>
    <n v="1406239718"/>
    <b v="0"/>
    <n v="5"/>
    <b v="0"/>
    <x v="5"/>
    <n v="38"/>
    <n v="3304.01"/>
    <s v="film &amp; video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2"/>
    <x v="0"/>
    <s v="USD"/>
    <n v="1410972319"/>
    <n v="1408380319"/>
    <b v="0"/>
    <n v="14"/>
    <b v="0"/>
    <x v="5"/>
    <n v="39"/>
    <n v="1178.6400000000001"/>
    <s v="film &amp; video"/>
  </r>
  <r>
    <n v="474"/>
    <s v="TAO Mr. Fantastic!!"/>
    <s v="Time travel the light Mr. Fantastic!  Spin the dimensions toward other continuums and worlds.  Hold onto your panties."/>
    <n v="42500"/>
    <n v="16465"/>
    <x v="2"/>
    <x v="0"/>
    <s v="USD"/>
    <n v="1487318029"/>
    <n v="1484726029"/>
    <b v="0"/>
    <n v="1"/>
    <b v="0"/>
    <x v="5"/>
    <n v="39"/>
    <n v="16465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2"/>
    <x v="0"/>
    <s v="USD"/>
    <n v="1430877843"/>
    <n v="1428285843"/>
    <b v="0"/>
    <n v="0"/>
    <b v="0"/>
    <x v="5"/>
    <n v="39"/>
    <s v="No Backers"/>
    <s v="film &amp; video"/>
  </r>
  <r>
    <n v="476"/>
    <s v="Sight Word Music Videos"/>
    <s v="Animated Music Videos that teach kids how to read."/>
    <n v="42000"/>
    <n v="16291"/>
    <x v="2"/>
    <x v="0"/>
    <s v="USD"/>
    <n v="1401767940"/>
    <n v="1398727441"/>
    <b v="0"/>
    <n v="124"/>
    <b v="0"/>
    <x v="5"/>
    <n v="39"/>
    <n v="131.38"/>
    <s v="film &amp; video"/>
  </r>
  <r>
    <n v="477"/>
    <s v="Hymn of Unity"/>
    <s v="A Comedy-drama animation revolving around a man who finds a problematic pair of headphones that literally take over his whole life."/>
    <n v="42000"/>
    <n v="16232"/>
    <x v="2"/>
    <x v="0"/>
    <s v="USD"/>
    <n v="1337371334"/>
    <n v="1332187334"/>
    <b v="0"/>
    <n v="0"/>
    <b v="0"/>
    <x v="5"/>
    <n v="39"/>
    <s v="No Backers"/>
    <s v="film &amp; video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2"/>
    <x v="0"/>
    <s v="USD"/>
    <n v="1427921509"/>
    <n v="1425333109"/>
    <b v="0"/>
    <n v="0"/>
    <b v="0"/>
    <x v="5"/>
    <n v="41"/>
    <s v="No Backers"/>
    <s v="film &amp; video"/>
  </r>
  <r>
    <n v="479"/>
    <s v="Harvard Math 55A and Stanford Math 51H Animated!"/>
    <s v="ANIMATING the most INFAMOUS Math Courses in America and TRANSLATING them for the mathematical underdog!"/>
    <n v="40000"/>
    <n v="16200"/>
    <x v="2"/>
    <x v="0"/>
    <s v="USD"/>
    <n v="1416566835"/>
    <n v="1411379235"/>
    <b v="0"/>
    <n v="55"/>
    <b v="0"/>
    <x v="5"/>
    <n v="41"/>
    <n v="294.55"/>
    <s v="film &amp; video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s v="film &amp; video"/>
  </r>
  <r>
    <n v="481"/>
    <s v="ERA"/>
    <s v="The year is 2043. Test subject David Beck has been augmented with psychokinetic abilities. He uses his newfound gifts to thwart evil."/>
    <n v="40000"/>
    <n v="16145.12"/>
    <x v="2"/>
    <x v="0"/>
    <s v="USD"/>
    <n v="1349885289"/>
    <n v="1347293289"/>
    <b v="0"/>
    <n v="21"/>
    <b v="0"/>
    <x v="5"/>
    <n v="40"/>
    <n v="768.82"/>
    <s v="film &amp; video"/>
  </r>
  <r>
    <n v="482"/>
    <s v="Animated Stand-up Routines Shenanigans"/>
    <s v="Help me quit my day job and also create animated Stand-up routines from local up and coming comedians."/>
    <n v="40000"/>
    <n v="16000"/>
    <x v="2"/>
    <x v="0"/>
    <s v="USD"/>
    <n v="1460644440"/>
    <n v="1458336690"/>
    <b v="0"/>
    <n v="1"/>
    <b v="0"/>
    <x v="5"/>
    <n v="40"/>
    <n v="16000"/>
    <s v="film &amp; video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2"/>
    <x v="1"/>
    <s v="GBP"/>
    <n v="1359434672"/>
    <n v="1354250672"/>
    <b v="0"/>
    <n v="147"/>
    <b v="0"/>
    <x v="5"/>
    <n v="40"/>
    <n v="108.41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2"/>
    <x v="1"/>
    <s v="GBP"/>
    <n v="1446766372"/>
    <n v="1443220372"/>
    <b v="0"/>
    <n v="11"/>
    <b v="0"/>
    <x v="5"/>
    <n v="40"/>
    <n v="1448.14"/>
    <s v="film &amp; video"/>
  </r>
  <r>
    <n v="485"/>
    <s v="The Lighthouse and the Lock cartoon - funny stuff for kids."/>
    <s v="Last few days to make this toon a reality! 5 funny toons for YOU! See the pilot episode here!"/>
    <n v="40000"/>
    <n v="15918.65"/>
    <x v="2"/>
    <x v="1"/>
    <s v="GBP"/>
    <n v="1368792499"/>
    <n v="1366200499"/>
    <b v="0"/>
    <n v="125"/>
    <b v="0"/>
    <x v="5"/>
    <n v="40"/>
    <n v="127.3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2"/>
    <x v="2"/>
    <s v="AUD"/>
    <n v="1401662239"/>
    <n v="1399070239"/>
    <b v="0"/>
    <n v="1"/>
    <b v="0"/>
    <x v="5"/>
    <n v="40"/>
    <n v="15903.5"/>
    <s v="film &amp; video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x v="5"/>
    <n v="40"/>
    <s v="No Backers"/>
    <s v="film &amp; video"/>
  </r>
  <r>
    <n v="488"/>
    <s v="City Animals independent cartoon series"/>
    <s v="When humans left the earth, the animals took over the city. What could go wrong? Well...everything!"/>
    <n v="40000"/>
    <n v="15808"/>
    <x v="2"/>
    <x v="0"/>
    <s v="USD"/>
    <n v="1483924700"/>
    <n v="1481332700"/>
    <b v="0"/>
    <n v="0"/>
    <b v="0"/>
    <x v="5"/>
    <n v="40"/>
    <s v="No Backers"/>
    <s v="film &amp; video"/>
  </r>
  <r>
    <n v="489"/>
    <s v="THE GUINEAS SHOW"/>
    <s v="Help America's favorite dysfunctional immigrant family THE GUINEAS launch the first season of their animated web series."/>
    <n v="40000"/>
    <n v="15744"/>
    <x v="2"/>
    <x v="0"/>
    <s v="USD"/>
    <n v="1325763180"/>
    <n v="1323084816"/>
    <b v="0"/>
    <n v="3"/>
    <b v="0"/>
    <x v="5"/>
    <n v="39"/>
    <n v="5248"/>
    <s v="film &amp; video"/>
  </r>
  <r>
    <n v="490"/>
    <s v="PROJECT IS CANCELLED"/>
    <s v="Cancelled"/>
    <n v="40000"/>
    <n v="15725"/>
    <x v="2"/>
    <x v="0"/>
    <s v="USD"/>
    <n v="1345677285"/>
    <n v="1343085285"/>
    <b v="0"/>
    <n v="0"/>
    <b v="0"/>
    <x v="5"/>
    <n v="39"/>
    <s v="No Backers"/>
    <s v="film &amp; video"/>
  </r>
  <r>
    <n v="491"/>
    <s v="Guess What? Gus"/>
    <s v="&quot;Guess What? Gus&quot; is a magical animated comedy that follow a new kid who playful antics for attention make the news."/>
    <n v="40000"/>
    <n v="15723"/>
    <x v="2"/>
    <x v="0"/>
    <s v="USD"/>
    <n v="1453937699"/>
    <n v="1451345699"/>
    <b v="0"/>
    <n v="0"/>
    <b v="0"/>
    <x v="5"/>
    <n v="39"/>
    <s v="No Backers"/>
    <s v="film &amp; video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2"/>
    <x v="11"/>
    <s v="SEK"/>
    <n v="1476319830"/>
    <n v="1471135830"/>
    <b v="0"/>
    <n v="0"/>
    <b v="0"/>
    <x v="5"/>
    <n v="39"/>
    <s v="No Backers"/>
    <s v="film &amp; video"/>
  </r>
  <r>
    <n v="493"/>
    <s v="Joc Barrera The Chupacabra Hunter"/>
    <s v="The Chupacabra is not a myth and one man is on a mission to prove its existence no matter what, his name is Joc Barrera."/>
    <n v="40000"/>
    <n v="15700"/>
    <x v="2"/>
    <x v="1"/>
    <s v="GBP"/>
    <n v="1432142738"/>
    <n v="1429550738"/>
    <b v="0"/>
    <n v="0"/>
    <b v="0"/>
    <x v="5"/>
    <n v="39"/>
    <s v="No Backers"/>
    <s v="film &amp; video"/>
  </r>
  <r>
    <n v="494"/>
    <s v="The Grigori"/>
    <s v="Angels come to Earth in human disguise to deceive mankind, rule the Earth as gods, create a hybrid army &amp; destroy all who oppose them."/>
    <n v="40000"/>
    <n v="15696"/>
    <x v="2"/>
    <x v="0"/>
    <s v="USD"/>
    <n v="1404356400"/>
    <n v="1402343765"/>
    <b v="0"/>
    <n v="3"/>
    <b v="0"/>
    <x v="5"/>
    <n v="39"/>
    <n v="5232"/>
    <s v="film &amp; video"/>
  </r>
  <r>
    <n v="495"/>
    <s v="Average Heroes pilot"/>
    <s v="two friends set out to conquer and reach the level cap of the quest watch, how will they do it when they're 2 teenage idiots"/>
    <n v="40000"/>
    <n v="15677.5"/>
    <x v="2"/>
    <x v="0"/>
    <s v="USD"/>
    <n v="1437076305"/>
    <n v="1434484305"/>
    <b v="0"/>
    <n v="0"/>
    <b v="0"/>
    <x v="5"/>
    <n v="39"/>
    <s v="No Backers"/>
    <s v="film &amp; video"/>
  </r>
  <r>
    <n v="496"/>
    <s v="Airships and Anatasia: The Movie"/>
    <s v="The movie is about the adventures of Ethan, Danna, The mysterious inventor and more."/>
    <n v="40000"/>
    <n v="15673.44"/>
    <x v="2"/>
    <x v="0"/>
    <s v="USD"/>
    <n v="1392070874"/>
    <n v="1386886874"/>
    <b v="0"/>
    <n v="1"/>
    <b v="0"/>
    <x v="5"/>
    <n v="39"/>
    <n v="15673.44"/>
    <s v="film &amp; video"/>
  </r>
  <r>
    <n v="497"/>
    <s v="Galaxy Probe Kids"/>
    <s v="live-action/animated series pilot."/>
    <n v="40000"/>
    <n v="15651"/>
    <x v="2"/>
    <x v="0"/>
    <s v="USD"/>
    <n v="1419483600"/>
    <n v="1414889665"/>
    <b v="0"/>
    <n v="3"/>
    <b v="0"/>
    <x v="5"/>
    <n v="39"/>
    <n v="5217"/>
    <s v="film &amp; video"/>
  </r>
  <r>
    <n v="498"/>
    <s v="ANGAL TENTARA and The Root of All Evil"/>
    <s v="AT is an Interactive Animation made for the iPad where the user becomes part of the story. It's a fantastic journey of discovery!"/>
    <n v="40000"/>
    <n v="15650"/>
    <x v="2"/>
    <x v="0"/>
    <s v="USD"/>
    <n v="1324664249"/>
    <n v="1321035449"/>
    <b v="0"/>
    <n v="22"/>
    <b v="0"/>
    <x v="5"/>
    <n v="39"/>
    <n v="711.36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2"/>
    <x v="0"/>
    <s v="USD"/>
    <n v="1255381140"/>
    <n v="1250630968"/>
    <b v="0"/>
    <n v="26"/>
    <b v="0"/>
    <x v="5"/>
    <n v="39"/>
    <n v="600.25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2"/>
    <x v="0"/>
    <s v="USD"/>
    <n v="1273356960"/>
    <n v="1268255751"/>
    <b v="0"/>
    <n v="4"/>
    <b v="0"/>
    <x v="5"/>
    <n v="39"/>
    <n v="3899.25"/>
    <s v="film &amp; video"/>
  </r>
  <r>
    <n v="501"/>
    <s v="World War 4"/>
    <s v="Based on the invention portfolio of a patented inventor World War Four is a look into the future of warfare and humanity as a whole"/>
    <n v="40000"/>
    <n v="15596"/>
    <x v="2"/>
    <x v="0"/>
    <s v="USD"/>
    <n v="1310189851"/>
    <n v="1307597851"/>
    <b v="0"/>
    <n v="0"/>
    <b v="0"/>
    <x v="5"/>
    <n v="39"/>
    <s v="No Backers"/>
    <s v="film &amp; video"/>
  </r>
  <r>
    <n v="502"/>
    <s v="Strawberry Bowl"/>
    <s v="This Strawberry Bowl concept is the 1st of many episodes.  These episodes will be released in accordance with the harvest of the month."/>
    <n v="40000"/>
    <n v="15591"/>
    <x v="2"/>
    <x v="0"/>
    <s v="USD"/>
    <n v="1332073025"/>
    <n v="1329484625"/>
    <b v="0"/>
    <n v="4"/>
    <b v="0"/>
    <x v="5"/>
    <n v="39"/>
    <n v="3897.75"/>
    <s v="film &amp; video"/>
  </r>
  <r>
    <n v="503"/>
    <s v="Jimmy There and Back - Documentary Animation"/>
    <s v="Jimmy wants to live life and see his grandchildren grow up, but alcoholism threatens to curtail everything he dreams of."/>
    <n v="40000"/>
    <n v="15565"/>
    <x v="2"/>
    <x v="1"/>
    <s v="GBP"/>
    <n v="1421498303"/>
    <n v="1418906303"/>
    <b v="0"/>
    <n v="9"/>
    <b v="0"/>
    <x v="5"/>
    <n v="39"/>
    <n v="1729.44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2"/>
    <x v="0"/>
    <s v="USD"/>
    <n v="1334097387"/>
    <n v="1328916987"/>
    <b v="0"/>
    <n v="5"/>
    <b v="0"/>
    <x v="5"/>
    <n v="39"/>
    <n v="3107"/>
    <s v="film &amp; video"/>
  </r>
  <r>
    <n v="505"/>
    <s v="MY4FACES THE ANIMATED MOVIE"/>
    <s v="This wonderful movie will tells the story of two adorable aliens who crash land into a familyâ€™s backyard, and travel the Earth."/>
    <n v="40000"/>
    <n v="15530"/>
    <x v="2"/>
    <x v="0"/>
    <s v="USD"/>
    <n v="1451010086"/>
    <n v="1447122086"/>
    <b v="0"/>
    <n v="14"/>
    <b v="0"/>
    <x v="5"/>
    <n v="39"/>
    <n v="1109.29"/>
    <s v="film &amp; video"/>
  </r>
  <r>
    <n v="506"/>
    <s v="Age of Spirit: The Battle in Heaven"/>
    <s v="A feature-length 3D animation that depicts what happened when the Son of the Morning rebelled against God."/>
    <n v="40000"/>
    <n v="15505"/>
    <x v="2"/>
    <x v="0"/>
    <s v="USD"/>
    <n v="1376140520"/>
    <n v="1373548520"/>
    <b v="0"/>
    <n v="1"/>
    <b v="0"/>
    <x v="5"/>
    <n v="39"/>
    <n v="15505"/>
    <s v="film &amp; video"/>
  </r>
  <r>
    <n v="507"/>
    <s v="Code Monkeys"/>
    <s v="&quot;Code Monkey(s)&quot; is a short animated-series about life from the perspective of an engineer who feels like an actual &quot;Code Monkey&quot;."/>
    <n v="40000"/>
    <n v="15481"/>
    <x v="2"/>
    <x v="0"/>
    <s v="USD"/>
    <n v="1350687657"/>
    <n v="1346799657"/>
    <b v="0"/>
    <n v="10"/>
    <b v="0"/>
    <x v="5"/>
    <n v="39"/>
    <n v="1548.1"/>
    <s v="film &amp; video"/>
  </r>
  <r>
    <n v="508"/>
    <s v="Heroes Faith II (Superior Soldier)"/>
    <s v="A stop-motion animated action packed adventure. Telling a great story with an even greater message. Join me and lets change the world."/>
    <n v="40000"/>
    <n v="15443"/>
    <x v="2"/>
    <x v="0"/>
    <s v="USD"/>
    <n v="1337955240"/>
    <n v="1332808501"/>
    <b v="0"/>
    <n v="3"/>
    <b v="0"/>
    <x v="5"/>
    <n v="39"/>
    <n v="5147.67"/>
    <s v="film &amp; video"/>
  </r>
  <r>
    <n v="509"/>
    <s v="Indian in Chelsea - Web Animated series"/>
    <s v="A hilarious comedy podcast being turned into an animated series  about an indian servant and his boss."/>
    <n v="40000"/>
    <n v="15435.55"/>
    <x v="2"/>
    <x v="1"/>
    <s v="GBP"/>
    <n v="1435504170"/>
    <n v="1432912170"/>
    <b v="0"/>
    <n v="1"/>
    <b v="0"/>
    <x v="5"/>
    <n v="39"/>
    <n v="15435.55"/>
    <s v="film &amp; video"/>
  </r>
  <r>
    <n v="510"/>
    <s v="TPI Episode 2: Doomsday Dean"/>
    <s v="A mile below the Franco-Swiss border Dean manages to break the Large Hadron Collider and triggers the end of the world."/>
    <n v="40000"/>
    <n v="15390"/>
    <x v="2"/>
    <x v="0"/>
    <s v="USD"/>
    <n v="1456805639"/>
    <n v="1454213639"/>
    <b v="0"/>
    <n v="0"/>
    <b v="0"/>
    <x v="5"/>
    <n v="38"/>
    <s v="No Backers"/>
    <s v="film &amp; video"/>
  </r>
  <r>
    <n v="511"/>
    <s v="Stuck On An Eyeland"/>
    <s v="A project that incorporates animation and comic art into a relevant story. 4 boys, 1 eyeland, and a whole lot of drama!!!"/>
    <n v="40000"/>
    <n v="15335"/>
    <x v="2"/>
    <x v="0"/>
    <s v="USD"/>
    <n v="1365228982"/>
    <n v="1362640582"/>
    <b v="0"/>
    <n v="5"/>
    <b v="0"/>
    <x v="5"/>
    <n v="38"/>
    <n v="3067"/>
    <s v="film &amp; video"/>
  </r>
  <r>
    <n v="512"/>
    <s v="Otherkin The Animated Series"/>
    <s v="We have a fully developed 2D animated series that requires more professional animation. Our first 2 home-animated eps are up online."/>
    <n v="40000"/>
    <n v="15327"/>
    <x v="2"/>
    <x v="0"/>
    <s v="USD"/>
    <n v="1479667727"/>
    <n v="1475776127"/>
    <b v="0"/>
    <n v="2"/>
    <b v="0"/>
    <x v="5"/>
    <n v="38"/>
    <n v="7663.5"/>
    <s v="film &amp; video"/>
  </r>
  <r>
    <n v="513"/>
    <s v="Paradigm Spiral - The Animated Series"/>
    <s v="A sci-fi fantasy 2.5D anime styled series about some guys trying to save the world, probably..."/>
    <n v="40000"/>
    <n v="15318.55"/>
    <x v="2"/>
    <x v="0"/>
    <s v="USD"/>
    <n v="1471244400"/>
    <n v="1467387705"/>
    <b v="0"/>
    <n v="68"/>
    <b v="0"/>
    <x v="5"/>
    <n v="38"/>
    <n v="225.27"/>
    <s v="film &amp; video"/>
  </r>
  <r>
    <n v="514"/>
    <s v="I'm Sticking With You."/>
    <s v="A film created entirely out of paper, visual effects and found objects depicts how one man created a new life for himself."/>
    <n v="39400"/>
    <n v="15315"/>
    <x v="2"/>
    <x v="5"/>
    <s v="CAD"/>
    <n v="1407595447"/>
    <n v="1405003447"/>
    <b v="0"/>
    <n v="3"/>
    <b v="0"/>
    <x v="5"/>
    <n v="39"/>
    <n v="5105"/>
    <s v="film &amp; video"/>
  </r>
  <r>
    <n v="515"/>
    <s v="A Tale of Faith - An Animated Short Film"/>
    <s v="A Tale of Faith is an animated short film based on the heartwarming tale by Rebbe Nachman of Breslov."/>
    <n v="39000"/>
    <n v="15285"/>
    <x v="2"/>
    <x v="0"/>
    <s v="USD"/>
    <n v="1451389601"/>
    <n v="1447933601"/>
    <b v="0"/>
    <n v="34"/>
    <b v="0"/>
    <x v="5"/>
    <n v="39"/>
    <n v="449.56"/>
    <s v="film &amp; video"/>
  </r>
  <r>
    <n v="516"/>
    <s v="Shipmates"/>
    <s v="A big brother style comedy animation series starring famous seafarers"/>
    <n v="39000"/>
    <n v="15281"/>
    <x v="2"/>
    <x v="1"/>
    <s v="GBP"/>
    <n v="1432752080"/>
    <n v="1427568080"/>
    <b v="0"/>
    <n v="0"/>
    <b v="0"/>
    <x v="5"/>
    <n v="39"/>
    <s v="No Backers"/>
    <s v="film &amp; video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2"/>
    <x v="0"/>
    <s v="USD"/>
    <n v="1486046761"/>
    <n v="1483454761"/>
    <b v="0"/>
    <n v="3"/>
    <b v="0"/>
    <x v="5"/>
    <n v="39"/>
    <n v="5091"/>
    <s v="film &amp; video"/>
  </r>
  <r>
    <n v="518"/>
    <s v="Somorrah"/>
    <s v="The community of Somorrah is peaceful and unblemished until &quot;The Boss&quot; power and money starts to diminish &amp; plans to gain it all back!"/>
    <n v="38000"/>
    <n v="15265"/>
    <x v="2"/>
    <x v="0"/>
    <s v="USD"/>
    <n v="1441550760"/>
    <n v="1438958824"/>
    <b v="0"/>
    <n v="0"/>
    <b v="0"/>
    <x v="5"/>
    <n v="40"/>
    <s v="No Backers"/>
    <s v="film &amp; video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2"/>
    <x v="0"/>
    <s v="USD"/>
    <n v="1354699421"/>
    <n v="1352107421"/>
    <b v="0"/>
    <n v="70"/>
    <b v="0"/>
    <x v="5"/>
    <n v="40"/>
    <n v="217.57"/>
    <s v="film &amp; video"/>
  </r>
  <r>
    <n v="520"/>
    <s v="Darktales The Play"/>
    <s v="Tim Arthur's 21st anniversary sell-out production of his 'chilling' and 'sinister' ghostly thriller returns to the Edinburgh Fringe!"/>
    <n v="38000"/>
    <n v="15230"/>
    <x v="0"/>
    <x v="1"/>
    <s v="GBP"/>
    <n v="1449766261"/>
    <n v="1447174261"/>
    <b v="0"/>
    <n v="34"/>
    <b v="1"/>
    <x v="6"/>
    <n v="40"/>
    <n v="447.94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x v="0"/>
    <s v="USD"/>
    <n v="1477976340"/>
    <n v="1475460819"/>
    <b v="0"/>
    <n v="56"/>
    <b v="1"/>
    <x v="6"/>
    <n v="40"/>
    <n v="271.19"/>
    <s v="theater"/>
  </r>
  <r>
    <n v="522"/>
    <s v="COMPASS PLAYERS"/>
    <s v="*** TO MAKE DONATIONS IN THE FUTURE                                   GO TO OUR WEBSITE: www.compassplayers.com ***"/>
    <n v="37956"/>
    <n v="15171.5"/>
    <x v="0"/>
    <x v="0"/>
    <s v="USD"/>
    <n v="1458518325"/>
    <n v="1456793925"/>
    <b v="0"/>
    <n v="31"/>
    <b v="1"/>
    <x v="6"/>
    <n v="40"/>
    <n v="489.4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x v="0"/>
    <s v="USD"/>
    <n v="1442805076"/>
    <n v="1440213076"/>
    <b v="0"/>
    <n v="84"/>
    <b v="1"/>
    <x v="6"/>
    <n v="40"/>
    <n v="180.07"/>
    <s v="theater"/>
  </r>
  <r>
    <n v="524"/>
    <s v="Zero Down"/>
    <s v="Angel on the Corner need YOUR help to raise Â£3,500 to take Zero Down by Sarah Hehir to the Edinburgh Fringe Festival this August!"/>
    <n v="37000"/>
    <n v="15121"/>
    <x v="0"/>
    <x v="1"/>
    <s v="GBP"/>
    <n v="1464801169"/>
    <n v="1462209169"/>
    <b v="0"/>
    <n v="130"/>
    <b v="1"/>
    <x v="6"/>
    <n v="41"/>
    <n v="116.32"/>
    <s v="theater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x v="0"/>
    <s v="USD"/>
    <n v="1410601041"/>
    <n v="1406713041"/>
    <b v="0"/>
    <n v="12"/>
    <b v="1"/>
    <x v="6"/>
    <n v="41"/>
    <n v="1257.5899999999999"/>
    <s v="theater"/>
  </r>
  <r>
    <n v="526"/>
    <s v="Victory by Madicken Malm"/>
    <s v="We have a brand new play. We urgently need your help to fund our production, which opens at Theatre503 on August 18th."/>
    <n v="36400"/>
    <n v="15077"/>
    <x v="0"/>
    <x v="1"/>
    <s v="GBP"/>
    <n v="1438966800"/>
    <n v="1436278344"/>
    <b v="0"/>
    <n v="23"/>
    <b v="1"/>
    <x v="6"/>
    <n v="41"/>
    <n v="655.52"/>
    <s v="theater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x v="0"/>
    <s v="USD"/>
    <n v="1487347500"/>
    <n v="1484715366"/>
    <b v="0"/>
    <n v="158"/>
    <b v="1"/>
    <x v="6"/>
    <n v="42"/>
    <n v="95.18"/>
    <s v="theater"/>
  </r>
  <r>
    <n v="528"/>
    <s v="Devastated No Matter What"/>
    <s v="A Festival Backed Production of a Full-Length Play."/>
    <n v="35000"/>
    <n v="14750"/>
    <x v="0"/>
    <x v="0"/>
    <s v="USD"/>
    <n v="1434921600"/>
    <n v="1433109907"/>
    <b v="0"/>
    <n v="30"/>
    <b v="1"/>
    <x v="6"/>
    <n v="42"/>
    <n v="491.67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x v="5"/>
    <s v="CAD"/>
    <n v="1484110800"/>
    <n v="1482281094"/>
    <b v="0"/>
    <n v="18"/>
    <b v="1"/>
    <x v="6"/>
    <n v="42"/>
    <n v="814.06"/>
    <s v="theater"/>
  </r>
  <r>
    <n v="530"/>
    <s v="Corners Grove"/>
    <s v="Corners Grove is a coming-of-age play about leaving home, gender identity and the death of Whitney Houston; will benefit Win NYC."/>
    <n v="35000"/>
    <n v="14598"/>
    <x v="0"/>
    <x v="0"/>
    <s v="USD"/>
    <n v="1435111200"/>
    <n v="1433254268"/>
    <b v="0"/>
    <n v="29"/>
    <b v="1"/>
    <x v="6"/>
    <n v="42"/>
    <n v="503.38"/>
    <s v="theater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x v="0"/>
    <s v="USD"/>
    <n v="1481957940"/>
    <n v="1478050429"/>
    <b v="0"/>
    <n v="31"/>
    <b v="1"/>
    <x v="6"/>
    <n v="41"/>
    <n v="468.1"/>
    <s v="theater"/>
  </r>
  <r>
    <n v="532"/>
    <s v="Walken On Sunshine"/>
    <s v="A fast paced, comedic play about an anxiety-ridden filmmaker who lies to investors about having Christopher Walken in his film."/>
    <n v="35000"/>
    <n v="14450"/>
    <x v="0"/>
    <x v="0"/>
    <s v="USD"/>
    <n v="1463098208"/>
    <n v="1460506208"/>
    <b v="0"/>
    <n v="173"/>
    <b v="1"/>
    <x v="6"/>
    <n v="41"/>
    <n v="83.53"/>
    <s v="theater"/>
  </r>
  <r>
    <n v="533"/>
    <s v="Foresight"/>
    <s v="New writing â€¢ Twisty-turny magical realist retro sci-fi â€¢ Human lives â€¢ Storytelling â€¢ The slope our society slips down..."/>
    <n v="35000"/>
    <n v="14437.46"/>
    <x v="0"/>
    <x v="1"/>
    <s v="GBP"/>
    <n v="1463394365"/>
    <n v="1461320765"/>
    <b v="0"/>
    <n v="17"/>
    <b v="1"/>
    <x v="6"/>
    <n v="41"/>
    <n v="849.26"/>
    <s v="theater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x v="10"/>
    <s v="NOK"/>
    <n v="1446418800"/>
    <n v="1443036470"/>
    <b v="0"/>
    <n v="48"/>
    <b v="1"/>
    <x v="6"/>
    <n v="41"/>
    <n v="297.98"/>
    <s v="theater"/>
  </r>
  <r>
    <n v="535"/>
    <s v="Astronauts of Hartlepool: a Brexit sci-fi for VAULT 2017"/>
    <s v="Weâ€™re producing a Northern Brexit sci-fi play for VAULT festival 2017 and we need your help!"/>
    <n v="35000"/>
    <n v="14203"/>
    <x v="0"/>
    <x v="1"/>
    <s v="GBP"/>
    <n v="1483707905"/>
    <n v="1481115905"/>
    <b v="0"/>
    <n v="59"/>
    <b v="1"/>
    <x v="6"/>
    <n v="41"/>
    <n v="240.73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x v="1"/>
    <s v="GBP"/>
    <n v="1438624800"/>
    <n v="1435133807"/>
    <b v="0"/>
    <n v="39"/>
    <b v="1"/>
    <x v="6"/>
    <n v="41"/>
    <n v="363.85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x v="0"/>
    <s v="USD"/>
    <n v="1446665191"/>
    <n v="1444069591"/>
    <b v="0"/>
    <n v="59"/>
    <b v="1"/>
    <x v="6"/>
    <n v="40"/>
    <n v="240.1"/>
    <s v="theater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x v="0"/>
    <s v="USD"/>
    <n v="1463166263"/>
    <n v="1460574263"/>
    <b v="0"/>
    <n v="60"/>
    <b v="1"/>
    <x v="6"/>
    <n v="40"/>
    <n v="234.7"/>
    <s v="theater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x v="1"/>
    <s v="GBP"/>
    <n v="1467681107"/>
    <n v="1465866707"/>
    <b v="0"/>
    <n v="20"/>
    <b v="1"/>
    <x v="6"/>
    <n v="40"/>
    <n v="702.75"/>
    <s v="theater"/>
  </r>
  <r>
    <n v="540"/>
    <s v="hap's- Whats the program?"/>
    <s v="There are so many dilemmas in life- what to do, where to go? _x000a_Let us solve it - search our preference based entertainment calendar"/>
    <n v="35000"/>
    <n v="14000"/>
    <x v="2"/>
    <x v="0"/>
    <s v="USD"/>
    <n v="1423078606"/>
    <n v="1420486606"/>
    <b v="0"/>
    <n v="1"/>
    <b v="0"/>
    <x v="7"/>
    <n v="40"/>
    <n v="14000"/>
    <s v="technology"/>
  </r>
  <r>
    <n v="541"/>
    <s v="Deviations"/>
    <s v="A website dedicated to local Kink Communities; to find others with matching interests and bring them together."/>
    <n v="35000"/>
    <n v="14000"/>
    <x v="2"/>
    <x v="0"/>
    <s v="USD"/>
    <n v="1446080834"/>
    <n v="1443488834"/>
    <b v="0"/>
    <n v="1"/>
    <b v="0"/>
    <x v="7"/>
    <n v="40"/>
    <n v="14000"/>
    <s v="technology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2"/>
    <x v="0"/>
    <s v="USD"/>
    <n v="1462293716"/>
    <n v="1457113316"/>
    <b v="0"/>
    <n v="1"/>
    <b v="0"/>
    <x v="7"/>
    <n v="40"/>
    <n v="13864.17"/>
    <s v="technology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2"/>
    <x v="2"/>
    <s v="AUD"/>
    <n v="1414807962"/>
    <n v="1412215962"/>
    <b v="0"/>
    <n v="2"/>
    <b v="0"/>
    <x v="7"/>
    <n v="40"/>
    <n v="6932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2"/>
    <x v="0"/>
    <s v="USD"/>
    <n v="1467647160"/>
    <n v="1465055160"/>
    <b v="0"/>
    <n v="2"/>
    <b v="0"/>
    <x v="7"/>
    <n v="40"/>
    <n v="692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2"/>
    <x v="6"/>
    <s v="EUR"/>
    <n v="1447600389"/>
    <n v="1444140789"/>
    <b v="0"/>
    <n v="34"/>
    <b v="0"/>
    <x v="7"/>
    <n v="39"/>
    <n v="403.76"/>
    <s v="technology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2"/>
    <x v="0"/>
    <s v="USD"/>
    <n v="1445097715"/>
    <n v="1441209715"/>
    <b v="0"/>
    <n v="2"/>
    <b v="0"/>
    <x v="7"/>
    <n v="39"/>
    <n v="6852.17"/>
    <s v="technology"/>
  </r>
  <r>
    <n v="547"/>
    <s v="Secure Email and Document sharing"/>
    <s v="We are looking to build a secure email / document sharing system for companies needing to send sensitive information to clients."/>
    <n v="35000"/>
    <n v="13692"/>
    <x v="2"/>
    <x v="1"/>
    <s v="GBP"/>
    <n v="1455122564"/>
    <n v="1452530564"/>
    <b v="0"/>
    <n v="0"/>
    <b v="0"/>
    <x v="7"/>
    <n v="39"/>
    <s v="No Backers"/>
    <s v="technology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2"/>
    <x v="1"/>
    <s v="GBP"/>
    <n v="1446154848"/>
    <n v="1443562848"/>
    <b v="0"/>
    <n v="1"/>
    <b v="0"/>
    <x v="7"/>
    <n v="39"/>
    <n v="13685.9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2"/>
    <x v="1"/>
    <s v="GBP"/>
    <n v="1436368622"/>
    <n v="1433776622"/>
    <b v="0"/>
    <n v="8"/>
    <b v="0"/>
    <x v="7"/>
    <n v="39"/>
    <n v="1701.7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2"/>
    <x v="5"/>
    <s v="CAD"/>
    <n v="1485838800"/>
    <n v="1484756245"/>
    <b v="0"/>
    <n v="4"/>
    <b v="0"/>
    <x v="7"/>
    <n v="39"/>
    <n v="3391.5"/>
    <s v="technology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2"/>
    <x v="0"/>
    <s v="USD"/>
    <n v="1438451580"/>
    <n v="1434609424"/>
    <b v="0"/>
    <n v="28"/>
    <b v="0"/>
    <x v="7"/>
    <n v="39"/>
    <n v="483.36"/>
    <s v="technology"/>
  </r>
  <r>
    <n v="552"/>
    <s v="Spinnable Social Media"/>
    <s v="Axoral is a 3d interactive social media interface, with the potential to be so much more, but we need your help!"/>
    <n v="35000"/>
    <n v="13500"/>
    <x v="2"/>
    <x v="5"/>
    <s v="CAD"/>
    <n v="1452350896"/>
    <n v="1447166896"/>
    <b v="0"/>
    <n v="0"/>
    <b v="0"/>
    <x v="7"/>
    <n v="39"/>
    <s v="No Backers"/>
    <s v="technology"/>
  </r>
  <r>
    <n v="553"/>
    <s v="sellorshopusa.com"/>
    <s v="Groundbreaking New Classifieds Website Grows Into Largest Nationwide Coverage By Turning Users Into Entrepreneurs"/>
    <n v="35000"/>
    <n v="13480.16"/>
    <x v="2"/>
    <x v="0"/>
    <s v="USD"/>
    <n v="1415988991"/>
    <n v="1413393391"/>
    <b v="0"/>
    <n v="6"/>
    <b v="0"/>
    <x v="7"/>
    <n v="39"/>
    <n v="2246.69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2"/>
    <x v="0"/>
    <s v="USD"/>
    <n v="1413735972"/>
    <n v="1411143972"/>
    <b v="0"/>
    <n v="22"/>
    <b v="0"/>
    <x v="7"/>
    <n v="38"/>
    <n v="611.41"/>
    <s v="technology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2"/>
    <x v="1"/>
    <s v="GBP"/>
    <n v="1465720143"/>
    <n v="1463128143"/>
    <b v="0"/>
    <n v="0"/>
    <b v="0"/>
    <x v="7"/>
    <n v="38"/>
    <s v="No Backers"/>
    <s v="technology"/>
  </r>
  <r>
    <n v="556"/>
    <s v="Braille Academy"/>
    <s v="An educational platform for learning Unified English Braille Code"/>
    <n v="35000"/>
    <n v="13323"/>
    <x v="2"/>
    <x v="0"/>
    <s v="USD"/>
    <n v="1452112717"/>
    <n v="1449520717"/>
    <b v="0"/>
    <n v="1"/>
    <b v="0"/>
    <x v="7"/>
    <n v="38"/>
    <n v="13323"/>
    <s v="technology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2"/>
    <x v="12"/>
    <s v="EUR"/>
    <n v="1480721803"/>
    <n v="1478126203"/>
    <b v="0"/>
    <n v="20"/>
    <b v="0"/>
    <x v="7"/>
    <n v="38"/>
    <n v="664.8"/>
    <s v="technology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2"/>
    <x v="0"/>
    <s v="USD"/>
    <n v="1427227905"/>
    <n v="1424639505"/>
    <b v="0"/>
    <n v="0"/>
    <b v="0"/>
    <x v="7"/>
    <n v="38"/>
    <s v="No Backers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2"/>
    <x v="0"/>
    <s v="USD"/>
    <n v="1449989260"/>
    <n v="1447397260"/>
    <b v="0"/>
    <n v="1"/>
    <b v="0"/>
    <x v="7"/>
    <n v="38"/>
    <n v="13279"/>
    <s v="technology"/>
  </r>
  <r>
    <n v="560"/>
    <s v="DOWNLOAD THE INTERNET,...."/>
    <s v="In the future the possibility exists that the internet it's self could be felled, we have world seed banks, it's time for a net bank,.."/>
    <n v="35000"/>
    <n v="13228"/>
    <x v="2"/>
    <x v="5"/>
    <s v="CAD"/>
    <n v="1418841045"/>
    <n v="1416249045"/>
    <b v="0"/>
    <n v="3"/>
    <b v="0"/>
    <x v="7"/>
    <n v="38"/>
    <n v="4409.33"/>
    <s v="technology"/>
  </r>
  <r>
    <n v="561"/>
    <s v="CheckMate Careers"/>
    <s v="A marketplace for talent and employers to match. Using intuitive technology we match &amp; place talent with the best career position."/>
    <n v="35000"/>
    <n v="13180"/>
    <x v="2"/>
    <x v="0"/>
    <s v="USD"/>
    <n v="1445874513"/>
    <n v="1442850513"/>
    <b v="0"/>
    <n v="2"/>
    <b v="0"/>
    <x v="7"/>
    <n v="38"/>
    <n v="6590"/>
    <s v="technology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2"/>
    <x v="9"/>
    <s v="EUR"/>
    <n v="1482052815"/>
    <n v="1479460815"/>
    <b v="0"/>
    <n v="0"/>
    <b v="0"/>
    <x v="7"/>
    <n v="38"/>
    <s v="No Backers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2"/>
    <x v="2"/>
    <s v="AUD"/>
    <n v="1424137247"/>
    <n v="1421545247"/>
    <b v="0"/>
    <n v="2"/>
    <b v="0"/>
    <x v="7"/>
    <n v="37"/>
    <n v="6560.5"/>
    <s v="technology"/>
  </r>
  <r>
    <n v="564"/>
    <s v="TOC TOC TROC"/>
    <s v="Plateforme de troc gratuit et d'Ã©changes en tous genres par nature. Mieux s'entraider, Ã©changer, de donner, louer ou vendre Ã  distance."/>
    <n v="35000"/>
    <n v="13114"/>
    <x v="2"/>
    <x v="6"/>
    <s v="EUR"/>
    <n v="1457822275"/>
    <n v="1455230275"/>
    <b v="0"/>
    <n v="1"/>
    <b v="0"/>
    <x v="7"/>
    <n v="37"/>
    <n v="13114"/>
    <s v="technology"/>
  </r>
  <r>
    <n v="565"/>
    <s v="EasyLearnings"/>
    <s v="Our objective is to provide a platform which helps teachers to provide courses to leaners in wide range of locations including Africa."/>
    <n v="35000"/>
    <n v="13112"/>
    <x v="2"/>
    <x v="1"/>
    <s v="GBP"/>
    <n v="1436554249"/>
    <n v="1433962249"/>
    <b v="0"/>
    <n v="0"/>
    <b v="0"/>
    <x v="7"/>
    <n v="37"/>
    <s v="No Backers"/>
    <s v="technology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2"/>
    <x v="0"/>
    <s v="USD"/>
    <n v="1468513533"/>
    <n v="1465921533"/>
    <b v="0"/>
    <n v="1"/>
    <b v="0"/>
    <x v="7"/>
    <n v="37"/>
    <n v="13014"/>
    <s v="technology"/>
  </r>
  <r>
    <n v="567"/>
    <s v="UnimeTV - Revolutionizing Anime"/>
    <s v="UnimeTV's goal to revolutionize the way anime lovers interact with one another. Connect with others around the globe like never before!"/>
    <n v="35000"/>
    <n v="12965.44"/>
    <x v="2"/>
    <x v="0"/>
    <s v="USD"/>
    <n v="1420143194"/>
    <n v="1417551194"/>
    <b v="0"/>
    <n v="0"/>
    <b v="0"/>
    <x v="7"/>
    <n v="37"/>
    <s v="No Backers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2"/>
    <x v="4"/>
    <s v="NZD"/>
    <n v="1452942000"/>
    <n v="1449785223"/>
    <b v="0"/>
    <n v="5"/>
    <b v="0"/>
    <x v="7"/>
    <n v="37"/>
    <n v="2585.87"/>
    <s v="technology"/>
  </r>
  <r>
    <n v="569"/>
    <s v="Mioti"/>
    <s v="Mioti is an indie game marketplace that doubles as a community for developers to join networks and discuss projects."/>
    <n v="34000"/>
    <n v="12879"/>
    <x v="2"/>
    <x v="5"/>
    <s v="CAD"/>
    <n v="1451679612"/>
    <n v="1449087612"/>
    <b v="0"/>
    <n v="1"/>
    <b v="0"/>
    <x v="7"/>
    <n v="38"/>
    <n v="12879"/>
    <s v="technology"/>
  </r>
  <r>
    <n v="570"/>
    <s v="Relaunching in May"/>
    <s v="Humans have AM/FM/Satellite radio, kids have radio Disney, pets have DogCatRadio."/>
    <n v="33500"/>
    <n v="12870"/>
    <x v="2"/>
    <x v="0"/>
    <s v="USD"/>
    <n v="1455822569"/>
    <n v="1453230569"/>
    <b v="0"/>
    <n v="1"/>
    <b v="0"/>
    <x v="7"/>
    <n v="38"/>
    <n v="12870"/>
    <s v="technology"/>
  </r>
  <r>
    <n v="571"/>
    <s v="Snag-A-Slip"/>
    <s v="Snag-A-Slip is an online platform that connects boaters with awesome marinas and available boat slips so that they can book with ease."/>
    <n v="33000"/>
    <n v="12818"/>
    <x v="2"/>
    <x v="0"/>
    <s v="USD"/>
    <n v="1437969540"/>
    <n v="1436297723"/>
    <b v="0"/>
    <n v="2"/>
    <b v="0"/>
    <x v="7"/>
    <n v="39"/>
    <n v="6409"/>
    <s v="technology"/>
  </r>
  <r>
    <n v="572"/>
    <s v="FairwayJockey.com Custom Golf Equipment"/>
    <s v="FairwayJockey.com is a web platform to make high quality custom tour golf equipment available at a lower cost to the consumer."/>
    <n v="33000"/>
    <n v="12806"/>
    <x v="2"/>
    <x v="0"/>
    <s v="USD"/>
    <n v="1446660688"/>
    <n v="1444065088"/>
    <b v="0"/>
    <n v="0"/>
    <b v="0"/>
    <x v="7"/>
    <n v="39"/>
    <s v="No Backers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2"/>
    <x v="0"/>
    <s v="USD"/>
    <n v="1421543520"/>
    <n v="1416445931"/>
    <b v="0"/>
    <n v="9"/>
    <b v="0"/>
    <x v="7"/>
    <n v="39"/>
    <n v="1422.22"/>
    <s v="technology"/>
  </r>
  <r>
    <n v="574"/>
    <s v="Unity, A Content Creators Toolkit"/>
    <s v="Grow your YouTube channel and increase your audience by allowing multi uploads, shares and interaction from a single simple interface."/>
    <n v="33000"/>
    <n v="12795"/>
    <x v="2"/>
    <x v="1"/>
    <s v="GBP"/>
    <n v="1476873507"/>
    <n v="1474281507"/>
    <b v="0"/>
    <n v="4"/>
    <b v="0"/>
    <x v="7"/>
    <n v="39"/>
    <n v="3198.75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2"/>
    <x v="12"/>
    <s v="EUR"/>
    <n v="1434213443"/>
    <n v="1431621443"/>
    <b v="0"/>
    <n v="4"/>
    <b v="0"/>
    <x v="7"/>
    <n v="39"/>
    <n v="3198"/>
    <s v="technology"/>
  </r>
  <r>
    <n v="576"/>
    <s v="Uthtopia"/>
    <s v="UthTopia Is a social media organization that believes in positive online usage, youth mentorship, and youth empowerment."/>
    <n v="32500"/>
    <n v="12772.6"/>
    <x v="2"/>
    <x v="0"/>
    <s v="USD"/>
    <n v="1427537952"/>
    <n v="1422357552"/>
    <b v="0"/>
    <n v="1"/>
    <b v="0"/>
    <x v="7"/>
    <n v="39"/>
    <n v="12772.6"/>
    <s v="technology"/>
  </r>
  <r>
    <n v="577"/>
    <s v="everydayrelay"/>
    <s v="Emails are one of pervasively used mode of communication today. However, emails can be personal and sometimes discretion is needed."/>
    <n v="32360"/>
    <n v="12730.42"/>
    <x v="2"/>
    <x v="0"/>
    <s v="USD"/>
    <n v="1463753302"/>
    <n v="1458569302"/>
    <b v="0"/>
    <n v="1"/>
    <b v="0"/>
    <x v="7"/>
    <n v="39"/>
    <n v="12730.42"/>
    <s v="technology"/>
  </r>
  <r>
    <n v="578"/>
    <s v="weBuy Crowdsourced Shopping"/>
    <s v="weBuy trade built on technology and Crowd Sourced Power"/>
    <n v="32000"/>
    <n v="12668"/>
    <x v="2"/>
    <x v="1"/>
    <s v="GBP"/>
    <n v="1441633993"/>
    <n v="1439560393"/>
    <b v="0"/>
    <n v="7"/>
    <b v="0"/>
    <x v="7"/>
    <n v="40"/>
    <n v="1809.71"/>
    <s v="technology"/>
  </r>
  <r>
    <n v="579"/>
    <s v="Course: Learn Cryptography"/>
    <s v="Learn classic and public key cryptography with a full proof-of-concept system in JavaScript."/>
    <n v="32000"/>
    <n v="12627"/>
    <x v="2"/>
    <x v="0"/>
    <s v="USD"/>
    <n v="1419539223"/>
    <n v="1416947223"/>
    <b v="0"/>
    <n v="5"/>
    <b v="0"/>
    <x v="7"/>
    <n v="39"/>
    <n v="2525.4"/>
    <s v="technology"/>
  </r>
  <r>
    <n v="580"/>
    <s v="Talented Minds â­ï¸"/>
    <s v="I Want To Create A Website That Helps Young Inventors Of Today Broadcast Their Talents &amp; Help Get The Reconigition They Deserve"/>
    <n v="31000"/>
    <n v="12571"/>
    <x v="2"/>
    <x v="0"/>
    <s v="USD"/>
    <n v="1474580867"/>
    <n v="1471988867"/>
    <b v="0"/>
    <n v="1"/>
    <b v="0"/>
    <x v="7"/>
    <n v="41"/>
    <n v="12571"/>
    <s v="technology"/>
  </r>
  <r>
    <n v="581"/>
    <s v="A Poets Domain"/>
    <s v="Help me raise funds so that I can be able to give passionate young poets a chance to earn money weekly for their writing &amp; spoken word."/>
    <n v="31000"/>
    <n v="12554"/>
    <x v="2"/>
    <x v="0"/>
    <s v="USD"/>
    <n v="1438474704"/>
    <n v="1435882704"/>
    <b v="0"/>
    <n v="0"/>
    <b v="0"/>
    <x v="7"/>
    <n v="40"/>
    <s v="No Backers"/>
    <s v="technology"/>
  </r>
  <r>
    <n v="582"/>
    <s v="&quot;We the People...&quot;"/>
    <s v="A community-driven online system which promotes self-governance.  Level up by adding content; civic agendas and private associations."/>
    <n v="30000"/>
    <n v="12521"/>
    <x v="2"/>
    <x v="0"/>
    <s v="USD"/>
    <n v="1426442400"/>
    <n v="1424454319"/>
    <b v="0"/>
    <n v="0"/>
    <b v="0"/>
    <x v="7"/>
    <n v="42"/>
    <s v="No Backers"/>
    <s v="technology"/>
  </r>
  <r>
    <n v="583"/>
    <s v="HackersArchive.com"/>
    <s v="HackersArchive.com will help rid the web of viruses and scams found everywhere else you look!"/>
    <n v="30000"/>
    <n v="12446"/>
    <x v="2"/>
    <x v="0"/>
    <s v="USD"/>
    <n v="1426800687"/>
    <n v="1424212287"/>
    <b v="0"/>
    <n v="1"/>
    <b v="0"/>
    <x v="7"/>
    <n v="41"/>
    <n v="12446"/>
    <s v="technology"/>
  </r>
  <r>
    <n v="584"/>
    <s v="scriptCall - The Personal Presentation Platform"/>
    <s v="Script Call takes your presentation from the wall to your audience; from your device to theirs."/>
    <n v="30000"/>
    <n v="12413"/>
    <x v="2"/>
    <x v="0"/>
    <s v="USD"/>
    <n v="1426522316"/>
    <n v="1423933916"/>
    <b v="0"/>
    <n v="2"/>
    <b v="0"/>
    <x v="7"/>
    <n v="41"/>
    <n v="6206.5"/>
    <s v="technology"/>
  </r>
  <r>
    <n v="585"/>
    <s v="Link Card"/>
    <s v="SAVE UP TO 40% WHEN YOU SPEND!_x000a__x000a_PRE-ORDER YOUR LINK CARD TODAY"/>
    <n v="30000"/>
    <n v="12410.5"/>
    <x v="2"/>
    <x v="1"/>
    <s v="GBP"/>
    <n v="1448928000"/>
    <n v="1444123377"/>
    <b v="0"/>
    <n v="0"/>
    <b v="0"/>
    <x v="7"/>
    <n v="41"/>
    <s v="No Backers"/>
    <s v="technology"/>
  </r>
  <r>
    <n v="586"/>
    <s v="Employ College 2K"/>
    <s v="Employ College is a movement for companies to hire college graduates from their respected institutions."/>
    <n v="30000"/>
    <n v="12400.61"/>
    <x v="2"/>
    <x v="0"/>
    <s v="USD"/>
    <n v="1424032207"/>
    <n v="1421440207"/>
    <b v="0"/>
    <n v="4"/>
    <b v="0"/>
    <x v="7"/>
    <n v="41"/>
    <n v="3100.15"/>
    <s v="technology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s v="technology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2"/>
    <x v="13"/>
    <s v="EUR"/>
    <n v="1479410886"/>
    <n v="1474223286"/>
    <b v="0"/>
    <n v="2"/>
    <b v="0"/>
    <x v="7"/>
    <n v="41"/>
    <n v="6174.25"/>
    <s v="technology"/>
  </r>
  <r>
    <n v="589"/>
    <s v="Get Neighborly"/>
    <s v="Services closer than you think..."/>
    <n v="30000"/>
    <n v="12325"/>
    <x v="2"/>
    <x v="0"/>
    <s v="USD"/>
    <n v="1436366699"/>
    <n v="1435070699"/>
    <b v="0"/>
    <n v="1"/>
    <b v="0"/>
    <x v="7"/>
    <n v="41"/>
    <n v="12325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2"/>
    <x v="1"/>
    <s v="GBP"/>
    <n v="1454936460"/>
    <n v="1452259131"/>
    <b v="0"/>
    <n v="9"/>
    <b v="0"/>
    <x v="7"/>
    <n v="41"/>
    <n v="1369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2"/>
    <x v="0"/>
    <s v="USD"/>
    <n v="1437570130"/>
    <n v="1434978130"/>
    <b v="0"/>
    <n v="2"/>
    <b v="0"/>
    <x v="7"/>
    <n v="41"/>
    <n v="6128"/>
    <s v="technology"/>
  </r>
  <r>
    <n v="592"/>
    <s v="Go Start A Biz"/>
    <s v="Together, we can build a FREE, business start-up system that will help aspiring entrepreneurs change their economic circumstances."/>
    <n v="30000"/>
    <n v="12252"/>
    <x v="2"/>
    <x v="0"/>
    <s v="USD"/>
    <n v="1417584860"/>
    <n v="1414992860"/>
    <b v="0"/>
    <n v="1"/>
    <b v="0"/>
    <x v="7"/>
    <n v="41"/>
    <n v="12252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2"/>
    <x v="1"/>
    <s v="GBP"/>
    <n v="1428333345"/>
    <n v="1425744945"/>
    <b v="0"/>
    <n v="7"/>
    <b v="0"/>
    <x v="7"/>
    <n v="41"/>
    <n v="1747"/>
    <s v="technology"/>
  </r>
  <r>
    <n v="594"/>
    <s v="Unleashed Fitness"/>
    <s v="Creating a fitness site that will change the fitness game forever!"/>
    <n v="30000"/>
    <n v="12178"/>
    <x v="2"/>
    <x v="0"/>
    <s v="USD"/>
    <n v="1460832206"/>
    <n v="1458240206"/>
    <b v="0"/>
    <n v="2"/>
    <b v="0"/>
    <x v="7"/>
    <n v="41"/>
    <n v="6089"/>
    <s v="technology"/>
  </r>
  <r>
    <n v="595"/>
    <s v="MyBestInterest.org"/>
    <s v="MyBestInterest.org elminates election research by quickly identifying the candidates that will best represent your interests."/>
    <n v="30000"/>
    <n v="12165"/>
    <x v="2"/>
    <x v="0"/>
    <s v="USD"/>
    <n v="1430703638"/>
    <n v="1426815638"/>
    <b v="0"/>
    <n v="8"/>
    <b v="0"/>
    <x v="7"/>
    <n v="41"/>
    <n v="1520.63"/>
    <s v="technology"/>
  </r>
  <r>
    <n v="596"/>
    <s v="DigitaliBook free library"/>
    <s v="We present digitaibook,com site which can become a free electronic library with your help,"/>
    <n v="30000"/>
    <n v="12165"/>
    <x v="2"/>
    <x v="0"/>
    <s v="USD"/>
    <n v="1478122292"/>
    <n v="1475530292"/>
    <b v="0"/>
    <n v="2"/>
    <b v="0"/>
    <x v="7"/>
    <n v="41"/>
    <n v="6082.5"/>
    <s v="technology"/>
  </r>
  <r>
    <n v="597"/>
    <s v="Rolodex: One Contact List to Rule Them All"/>
    <s v="Rolodex is a web application that strives to nurture business to business relationships by connecting users via email."/>
    <n v="30000"/>
    <n v="12110"/>
    <x v="2"/>
    <x v="0"/>
    <s v="USD"/>
    <n v="1469980800"/>
    <n v="1466787335"/>
    <b v="0"/>
    <n v="2"/>
    <b v="0"/>
    <x v="7"/>
    <n v="40"/>
    <n v="6055"/>
    <s v="technology"/>
  </r>
  <r>
    <n v="598"/>
    <s v="Goals not creeds"/>
    <s v="This is a project to create a crowd-funding site for Urantia Book readers worldwide."/>
    <n v="30000"/>
    <n v="12106"/>
    <x v="2"/>
    <x v="0"/>
    <s v="USD"/>
    <n v="1417737781"/>
    <n v="1415145781"/>
    <b v="0"/>
    <n v="7"/>
    <b v="0"/>
    <x v="7"/>
    <n v="40"/>
    <n v="1729.43"/>
    <s v="technology"/>
  </r>
  <r>
    <n v="599"/>
    <s v="Mail 4 Jail"/>
    <s v="We send care packages to incarcerated individuals throughout the country that include specific items hand picked by the sender."/>
    <n v="30000"/>
    <n v="12095"/>
    <x v="2"/>
    <x v="0"/>
    <s v="USD"/>
    <n v="1425827760"/>
    <n v="1423769402"/>
    <b v="0"/>
    <n v="2"/>
    <b v="0"/>
    <x v="7"/>
    <n v="40"/>
    <n v="6047.5"/>
    <s v="technology"/>
  </r>
  <r>
    <n v="600"/>
    <s v="Anaheim California here we come but we need your help."/>
    <s v="Science Technology Engineering and Math + youth = a brighter tomorrow."/>
    <n v="30000"/>
    <n v="12042"/>
    <x v="1"/>
    <x v="0"/>
    <s v="USD"/>
    <n v="1431198562"/>
    <n v="1426014562"/>
    <b v="0"/>
    <n v="1"/>
    <b v="0"/>
    <x v="7"/>
    <n v="40"/>
    <n v="120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1"/>
    <x v="5"/>
    <s v="CAD"/>
    <n v="1419626139"/>
    <n v="1417034139"/>
    <b v="0"/>
    <n v="6"/>
    <b v="0"/>
    <x v="7"/>
    <n v="40"/>
    <n v="2006.94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1"/>
    <x v="0"/>
    <s v="USD"/>
    <n v="1434654215"/>
    <n v="1432062215"/>
    <b v="0"/>
    <n v="0"/>
    <b v="0"/>
    <x v="7"/>
    <n v="40"/>
    <s v="No Backers"/>
    <s v="technology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1"/>
    <x v="0"/>
    <s v="USD"/>
    <n v="1408029623"/>
    <n v="1405437623"/>
    <b v="0"/>
    <n v="13"/>
    <b v="0"/>
    <x v="7"/>
    <n v="40"/>
    <n v="923.63"/>
    <s v="technology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1"/>
    <x v="0"/>
    <s v="USD"/>
    <n v="1409187056"/>
    <n v="1406595056"/>
    <b v="0"/>
    <n v="0"/>
    <b v="0"/>
    <x v="7"/>
    <n v="40"/>
    <s v="No Backers"/>
    <s v="technology"/>
  </r>
  <r>
    <n v="605"/>
    <s v="Teach Your Parents iPad (Canceled)"/>
    <s v="An iPad support care package for your parents / seniors."/>
    <n v="30000"/>
    <n v="12000"/>
    <x v="1"/>
    <x v="0"/>
    <s v="USD"/>
    <n v="1440318908"/>
    <n v="1436430908"/>
    <b v="0"/>
    <n v="8"/>
    <b v="0"/>
    <x v="7"/>
    <n v="40"/>
    <n v="150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1"/>
    <x v="9"/>
    <s v="EUR"/>
    <n v="1432479600"/>
    <n v="1428507409"/>
    <b v="0"/>
    <n v="1"/>
    <b v="0"/>
    <x v="7"/>
    <n v="40"/>
    <n v="12000"/>
    <s v="technology"/>
  </r>
  <r>
    <n v="607"/>
    <s v="An Online Music Venue Awaits (Canceled)"/>
    <s v="Gritty, upfront reality going the distance hard with a proven track record of insatiable artist. Broadcasted live on the Web."/>
    <n v="30000"/>
    <n v="12000"/>
    <x v="1"/>
    <x v="0"/>
    <s v="USD"/>
    <n v="1448225336"/>
    <n v="1445629736"/>
    <b v="0"/>
    <n v="0"/>
    <b v="0"/>
    <x v="7"/>
    <n v="40"/>
    <s v="No Backers"/>
    <s v="technology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1"/>
    <x v="0"/>
    <s v="USD"/>
    <n v="1434405980"/>
    <n v="1431813980"/>
    <b v="0"/>
    <n v="5"/>
    <b v="0"/>
    <x v="7"/>
    <n v="40"/>
    <n v="2399.6"/>
    <s v="technology"/>
  </r>
  <r>
    <n v="609"/>
    <s v="Swap Anything (Canceled)"/>
    <s v="Can we swap, please? - everybody's said it. I want to create a website that enables anybody to trade their items, without money hassle."/>
    <n v="30000"/>
    <n v="11992"/>
    <x v="1"/>
    <x v="1"/>
    <s v="GBP"/>
    <n v="1448761744"/>
    <n v="1446166144"/>
    <b v="0"/>
    <n v="1"/>
    <b v="0"/>
    <x v="7"/>
    <n v="40"/>
    <n v="11992"/>
    <s v="technology"/>
  </r>
  <r>
    <n v="610"/>
    <s v="UniteChrist (Canceled)"/>
    <s v="We are creating a Christian social network to empower, educate, and connect Christians all over the world."/>
    <n v="30000"/>
    <n v="11943"/>
    <x v="1"/>
    <x v="0"/>
    <s v="USD"/>
    <n v="1429732586"/>
    <n v="1427140586"/>
    <b v="0"/>
    <n v="0"/>
    <b v="0"/>
    <x v="7"/>
    <n v="40"/>
    <s v="No Backers"/>
    <s v="technology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x v="7"/>
    <n v="40"/>
    <s v="No Backers"/>
    <s v="technology"/>
  </r>
  <r>
    <n v="612"/>
    <s v="Web Streaming 2.0 (Canceled)"/>
    <s v="A Fast and Reliable new Web platform to stream videos from Internet"/>
    <n v="30000"/>
    <n v="11880"/>
    <x v="1"/>
    <x v="13"/>
    <s v="EUR"/>
    <n v="1472777146"/>
    <n v="1470185146"/>
    <b v="0"/>
    <n v="0"/>
    <b v="0"/>
    <x v="7"/>
    <n v="40"/>
    <s v="No Backers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x v="7"/>
    <n v="39"/>
    <n v="97.75"/>
    <s v="technology"/>
  </r>
  <r>
    <n v="614"/>
    <s v="Lets Reinvent Our Election Process (Canceled)"/>
    <s v="Something is wrong when your choices are between a &quot;giant douche and a turd sandwich.&quot;  So, lets make it better."/>
    <n v="30000"/>
    <n v="11805"/>
    <x v="1"/>
    <x v="0"/>
    <s v="USD"/>
    <n v="1466731740"/>
    <n v="1464139740"/>
    <b v="0"/>
    <n v="0"/>
    <b v="0"/>
    <x v="7"/>
    <n v="39"/>
    <s v="No Backers"/>
    <s v="technology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1"/>
    <x v="4"/>
    <s v="NZD"/>
    <n v="1443149759"/>
    <n v="1440557759"/>
    <b v="0"/>
    <n v="0"/>
    <b v="0"/>
    <x v="7"/>
    <n v="39"/>
    <s v="No Backers"/>
    <s v="technology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1"/>
    <x v="6"/>
    <s v="EUR"/>
    <n v="1488013307"/>
    <n v="1485421307"/>
    <b v="0"/>
    <n v="0"/>
    <b v="0"/>
    <x v="7"/>
    <n v="39"/>
    <s v="No Backers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1"/>
    <x v="1"/>
    <s v="GBP"/>
    <n v="1431072843"/>
    <n v="1427184843"/>
    <b v="0"/>
    <n v="3"/>
    <b v="0"/>
    <x v="7"/>
    <n v="39"/>
    <n v="3915"/>
    <s v="technology"/>
  </r>
  <r>
    <n v="618"/>
    <s v="Y2Y Tutors (Canceled)"/>
    <s v="With the cost of education seemingly always on the rise, Y2Y aims to ensure that no student will be left behind through peer tutoring."/>
    <n v="30000"/>
    <n v="11744.9"/>
    <x v="1"/>
    <x v="0"/>
    <s v="USD"/>
    <n v="1449689203"/>
    <n v="1447097203"/>
    <b v="0"/>
    <n v="0"/>
    <b v="0"/>
    <x v="7"/>
    <n v="39"/>
    <s v="No Backers"/>
    <s v="technology"/>
  </r>
  <r>
    <n v="619"/>
    <s v="Big Data (Canceled)"/>
    <s v="Big Data Sets for researchers interested in improving the quality of life."/>
    <n v="30000"/>
    <n v="11727"/>
    <x v="1"/>
    <x v="0"/>
    <s v="USD"/>
    <n v="1416933390"/>
    <n v="1411745790"/>
    <b v="0"/>
    <n v="1"/>
    <b v="0"/>
    <x v="7"/>
    <n v="39"/>
    <n v="11727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1"/>
    <x v="0"/>
    <s v="USD"/>
    <n v="1467934937"/>
    <n v="1465342937"/>
    <b v="0"/>
    <n v="3"/>
    <b v="0"/>
    <x v="7"/>
    <n v="39"/>
    <n v="3885.33"/>
    <s v="technology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1"/>
    <x v="0"/>
    <s v="USD"/>
    <n v="1467398138"/>
    <n v="1465670138"/>
    <b v="0"/>
    <n v="9"/>
    <b v="0"/>
    <x v="7"/>
    <n v="39"/>
    <n v="1294.44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1"/>
    <x v="2"/>
    <s v="AUD"/>
    <n v="1432771997"/>
    <n v="1430179997"/>
    <b v="0"/>
    <n v="0"/>
    <b v="0"/>
    <x v="7"/>
    <n v="39"/>
    <s v="No Backers"/>
    <s v="technology"/>
  </r>
  <r>
    <n v="624"/>
    <s v="NeedSomeLoven.com (Canceled)"/>
    <s v="I am designing a fun, high tech dating website, with over 25 cool features. It is innovate as well as user friendly."/>
    <n v="30000"/>
    <n v="11621"/>
    <x v="1"/>
    <x v="0"/>
    <s v="USD"/>
    <n v="1431647041"/>
    <n v="1429055041"/>
    <b v="0"/>
    <n v="0"/>
    <b v="0"/>
    <x v="7"/>
    <n v="39"/>
    <s v="No Backers"/>
    <s v="technology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1"/>
    <x v="5"/>
    <s v="CAD"/>
    <n v="1490560177"/>
    <n v="1487971777"/>
    <b v="0"/>
    <n v="0"/>
    <b v="0"/>
    <x v="7"/>
    <n v="39"/>
    <s v="No Backers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1"/>
    <x v="0"/>
    <s v="USD"/>
    <n v="1439644920"/>
    <n v="1436793939"/>
    <b v="0"/>
    <n v="39"/>
    <b v="0"/>
    <x v="7"/>
    <n v="39"/>
    <n v="296.69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1"/>
    <x v="11"/>
    <s v="SEK"/>
    <n v="1457996400"/>
    <n v="1452842511"/>
    <b v="0"/>
    <n v="1"/>
    <b v="0"/>
    <x v="7"/>
    <n v="38"/>
    <n v="11545.1"/>
    <s v="technology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1"/>
    <x v="0"/>
    <s v="USD"/>
    <n v="1405269457"/>
    <n v="1402677457"/>
    <b v="0"/>
    <n v="0"/>
    <b v="0"/>
    <x v="7"/>
    <n v="38"/>
    <s v="No Backers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1"/>
    <x v="2"/>
    <s v="AUD"/>
    <n v="1463239108"/>
    <n v="1460647108"/>
    <b v="0"/>
    <n v="3"/>
    <b v="0"/>
    <x v="7"/>
    <n v="38"/>
    <n v="3843.33"/>
    <s v="technology"/>
  </r>
  <r>
    <n v="630"/>
    <s v="Ecosteader (Canceled)"/>
    <s v="Land development network for an eco-conscious collective. Community portal features ideas on lean design, green building, urban ecology"/>
    <n v="30000"/>
    <n v="11500"/>
    <x v="1"/>
    <x v="0"/>
    <s v="USD"/>
    <n v="1441516200"/>
    <n v="1438959121"/>
    <b v="0"/>
    <n v="1"/>
    <b v="0"/>
    <x v="7"/>
    <n v="38"/>
    <n v="11500"/>
    <s v="technology"/>
  </r>
  <r>
    <n v="631"/>
    <s v="Brevity: A Powerful Online Publishing Software! (Canceled)"/>
    <s v="A Powerful Multimedia-Rich Software that aims at making online publishing very simple."/>
    <n v="30000"/>
    <n v="11472"/>
    <x v="1"/>
    <x v="5"/>
    <s v="CAD"/>
    <n v="1464460329"/>
    <n v="1461954729"/>
    <b v="0"/>
    <n v="9"/>
    <b v="0"/>
    <x v="7"/>
    <n v="38"/>
    <n v="1274.67"/>
    <s v="technology"/>
  </r>
  <r>
    <n v="632"/>
    <s v="UniWherse.com - Bring students future (Canceled)"/>
    <s v="Our goal is to create a system, students can find universities that best match their interests."/>
    <n v="30000"/>
    <n v="11467"/>
    <x v="1"/>
    <x v="9"/>
    <s v="EUR"/>
    <n v="1448470165"/>
    <n v="1445874565"/>
    <b v="0"/>
    <n v="0"/>
    <b v="0"/>
    <x v="7"/>
    <n v="38"/>
    <s v="No Backers"/>
    <s v="technology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1"/>
    <x v="0"/>
    <s v="USD"/>
    <n v="1466204400"/>
    <n v="1463469062"/>
    <b v="0"/>
    <n v="25"/>
    <b v="0"/>
    <x v="7"/>
    <n v="38"/>
    <n v="458"/>
    <s v="technology"/>
  </r>
  <r>
    <n v="634"/>
    <s v="pitchtograndma (Canceled)"/>
    <s v="We help companies to explain what they do in simple, grandma-would-understand terms."/>
    <n v="30000"/>
    <n v="11432"/>
    <x v="1"/>
    <x v="0"/>
    <s v="USD"/>
    <n v="1424989029"/>
    <n v="1422397029"/>
    <b v="0"/>
    <n v="1"/>
    <b v="0"/>
    <x v="7"/>
    <n v="38"/>
    <n v="11432"/>
    <s v="technology"/>
  </r>
  <r>
    <n v="635"/>
    <s v="Pleero, A Technology Team Building Website (Canceled)"/>
    <s v="Network used for building technology development teams."/>
    <n v="30000"/>
    <n v="11428.19"/>
    <x v="1"/>
    <x v="0"/>
    <s v="USD"/>
    <n v="1428804762"/>
    <n v="1426212762"/>
    <b v="0"/>
    <n v="1"/>
    <b v="0"/>
    <x v="7"/>
    <n v="38"/>
    <n v="11428.19"/>
    <s v="technology"/>
  </r>
  <r>
    <n v="636"/>
    <s v="Keto Advice (Canceled)"/>
    <s v="With no central location for keto knowledge, keto advice will be a community run knowledge base."/>
    <n v="30000"/>
    <n v="11385"/>
    <x v="1"/>
    <x v="1"/>
    <s v="GBP"/>
    <n v="1433587620"/>
    <n v="1430996150"/>
    <b v="0"/>
    <n v="1"/>
    <b v="0"/>
    <x v="7"/>
    <n v="38"/>
    <n v="11385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1"/>
    <x v="1"/>
    <s v="GBP"/>
    <n v="1488063840"/>
    <n v="1485558318"/>
    <b v="0"/>
    <n v="0"/>
    <b v="0"/>
    <x v="7"/>
    <n v="38"/>
    <s v="No Backers"/>
    <s v="technology"/>
  </r>
  <r>
    <n v="638"/>
    <s v="W (Canceled)"/>
    <s v="O0"/>
    <n v="30000"/>
    <n v="11363"/>
    <x v="1"/>
    <x v="12"/>
    <s v="EUR"/>
    <n v="1490447662"/>
    <n v="1485267262"/>
    <b v="0"/>
    <n v="6"/>
    <b v="0"/>
    <x v="7"/>
    <n v="38"/>
    <n v="1893.83"/>
    <s v="technology"/>
  </r>
  <r>
    <n v="639"/>
    <s v="Kids Educational Social Media Site (Canceled)"/>
    <s v="Development of a Safe and Educational Social Media site for kids."/>
    <n v="30000"/>
    <n v="11353"/>
    <x v="1"/>
    <x v="0"/>
    <s v="USD"/>
    <n v="1413208795"/>
    <n v="1408024795"/>
    <b v="0"/>
    <n v="1"/>
    <b v="0"/>
    <x v="7"/>
    <n v="38"/>
    <n v="11353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x v="6"/>
    <s v="EUR"/>
    <n v="1480028400"/>
    <n v="1478685915"/>
    <b v="0"/>
    <n v="2"/>
    <b v="1"/>
    <x v="8"/>
    <n v="38"/>
    <n v="5672.5"/>
    <s v="technology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x v="0"/>
    <s v="USD"/>
    <n v="1439473248"/>
    <n v="1436881248"/>
    <b v="0"/>
    <n v="315"/>
    <b v="1"/>
    <x v="8"/>
    <n v="38"/>
    <n v="35.99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x v="12"/>
    <s v="EUR"/>
    <n v="1439998674"/>
    <n v="1436888274"/>
    <b v="0"/>
    <n v="2174"/>
    <b v="1"/>
    <x v="8"/>
    <n v="38"/>
    <n v="5.21"/>
    <s v="technology"/>
  </r>
  <r>
    <n v="643"/>
    <s v="Phone Silks - The best way to carry your smart phone!"/>
    <s v="Stylish new phone carrier allows instant access to your smart phone while freeing up your hands."/>
    <n v="30000"/>
    <n v="11292"/>
    <x v="0"/>
    <x v="0"/>
    <s v="USD"/>
    <n v="1433085875"/>
    <n v="1428333875"/>
    <b v="0"/>
    <n v="152"/>
    <b v="1"/>
    <x v="8"/>
    <n v="38"/>
    <n v="74.290000000000006"/>
    <s v="technology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x v="0"/>
    <s v="USD"/>
    <n v="1414544400"/>
    <n v="1410883139"/>
    <b v="0"/>
    <n v="1021"/>
    <b v="1"/>
    <x v="8"/>
    <n v="37"/>
    <n v="11"/>
    <s v="technology"/>
  </r>
  <r>
    <n v="645"/>
    <s v="Carbon Fiber Collar Stays"/>
    <s v="Ever wanted to own something made out of carbon fiber? Now you can!"/>
    <n v="30000"/>
    <n v="11230.25"/>
    <x v="0"/>
    <x v="0"/>
    <s v="USD"/>
    <n v="1470962274"/>
    <n v="1468370274"/>
    <b v="0"/>
    <n v="237"/>
    <b v="1"/>
    <x v="8"/>
    <n v="37"/>
    <n v="47.39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x v="0"/>
    <s v="USD"/>
    <n v="1407788867"/>
    <n v="1405196867"/>
    <b v="0"/>
    <n v="27"/>
    <b v="1"/>
    <x v="8"/>
    <n v="37"/>
    <n v="415.78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x v="5"/>
    <s v="CAD"/>
    <n v="1458235549"/>
    <n v="1455647149"/>
    <b v="0"/>
    <n v="17"/>
    <b v="1"/>
    <x v="8"/>
    <n v="37"/>
    <n v="659.71"/>
    <s v="technology"/>
  </r>
  <r>
    <n v="648"/>
    <s v="Audio Jacket"/>
    <s v="Get ready for the next product that you canâ€™t live without"/>
    <n v="30000"/>
    <n v="11176"/>
    <x v="0"/>
    <x v="0"/>
    <s v="USD"/>
    <n v="1413304708"/>
    <n v="1410280708"/>
    <b v="0"/>
    <n v="27"/>
    <b v="1"/>
    <x v="8"/>
    <n v="37"/>
    <n v="413.93"/>
    <s v="technology"/>
  </r>
  <r>
    <n v="649"/>
    <s v="VIVO Solar Bag"/>
    <s v="A backpack with a built in solar panel to charge any USB device. Includes removable battery pack, USB cable, and 7 different adapters!"/>
    <n v="30000"/>
    <n v="11160"/>
    <x v="0"/>
    <x v="0"/>
    <s v="USD"/>
    <n v="1410904413"/>
    <n v="1409090013"/>
    <b v="0"/>
    <n v="82"/>
    <b v="1"/>
    <x v="8"/>
    <n v="37"/>
    <n v="136.1"/>
    <s v="technology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x v="0"/>
    <s v="USD"/>
    <n v="1418953984"/>
    <n v="1413766384"/>
    <b v="0"/>
    <n v="48"/>
    <b v="1"/>
    <x v="8"/>
    <n v="37"/>
    <n v="231.71"/>
    <s v="technology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x v="0"/>
    <s v="USD"/>
    <n v="1418430311"/>
    <n v="1415838311"/>
    <b v="0"/>
    <n v="105"/>
    <b v="1"/>
    <x v="8"/>
    <n v="37"/>
    <n v="105.66"/>
    <s v="technology"/>
  </r>
  <r>
    <n v="652"/>
    <s v="The Zossom Phone Case"/>
    <s v="Zossom is a smart phone case with a strap. Forget the days of shattered screens and scratches. The Zossom case keeps your phone safe."/>
    <n v="30000"/>
    <n v="11090"/>
    <x v="0"/>
    <x v="0"/>
    <s v="USD"/>
    <n v="1480613650"/>
    <n v="1478018050"/>
    <b v="0"/>
    <n v="28"/>
    <b v="1"/>
    <x v="8"/>
    <n v="37"/>
    <n v="396.07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x v="0"/>
    <s v="USD"/>
    <n v="1440082240"/>
    <n v="1436885440"/>
    <b v="0"/>
    <n v="1107"/>
    <b v="1"/>
    <x v="8"/>
    <n v="38"/>
    <n v="10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x v="0"/>
    <s v="USD"/>
    <n v="1436396313"/>
    <n v="1433804313"/>
    <b v="0"/>
    <n v="1013"/>
    <b v="1"/>
    <x v="8"/>
    <n v="38"/>
    <n v="10.91"/>
    <s v="technology"/>
  </r>
  <r>
    <n v="655"/>
    <s v="Spark: The Watch That Keeps You Awake"/>
    <s v="Meet Spark: The friendly companion that helps you stay awake during the day. Re-released with new features!"/>
    <n v="28888"/>
    <n v="11045"/>
    <x v="0"/>
    <x v="0"/>
    <s v="USD"/>
    <n v="1426197512"/>
    <n v="1423609112"/>
    <b v="0"/>
    <n v="274"/>
    <b v="1"/>
    <x v="8"/>
    <n v="38"/>
    <n v="40.31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x v="0"/>
    <s v="USD"/>
    <n v="1460917119"/>
    <n v="1455736719"/>
    <b v="0"/>
    <n v="87"/>
    <b v="1"/>
    <x v="8"/>
    <n v="39"/>
    <n v="126.8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x v="0"/>
    <s v="USD"/>
    <n v="1450901872"/>
    <n v="1448309872"/>
    <b v="0"/>
    <n v="99"/>
    <b v="1"/>
    <x v="8"/>
    <n v="39"/>
    <n v="110.76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x v="0"/>
    <s v="USD"/>
    <n v="1437933600"/>
    <n v="1435117889"/>
    <b v="0"/>
    <n v="276"/>
    <b v="1"/>
    <x v="8"/>
    <n v="39"/>
    <n v="39.67"/>
    <s v="technology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8"/>
    <n v="39"/>
    <n v="516.48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2"/>
    <x v="0"/>
    <s v="USD"/>
    <n v="1415558879"/>
    <n v="1412963279"/>
    <b v="0"/>
    <n v="18"/>
    <b v="0"/>
    <x v="8"/>
    <n v="39"/>
    <n v="602.39"/>
    <s v="technology"/>
  </r>
  <r>
    <n v="661"/>
    <s v="AirString"/>
    <s v="AirString keeps your AirPods from getting lost by keeping the pair together with a  durable and premium quality string."/>
    <n v="28000"/>
    <n v="10814"/>
    <x v="2"/>
    <x v="0"/>
    <s v="USD"/>
    <n v="1477236559"/>
    <n v="1474644559"/>
    <b v="0"/>
    <n v="9"/>
    <b v="0"/>
    <x v="8"/>
    <n v="39"/>
    <n v="1201.56"/>
    <s v="technology"/>
  </r>
  <r>
    <n v="662"/>
    <s v="LW - the cool luminescent band with a watch"/>
    <s v="A stylish, durable safety light band on your wrist or ankle holds a watch or another modular accessory."/>
    <n v="28000"/>
    <n v="10804.45"/>
    <x v="2"/>
    <x v="0"/>
    <s v="USD"/>
    <n v="1421404247"/>
    <n v="1418812247"/>
    <b v="0"/>
    <n v="4"/>
    <b v="0"/>
    <x v="8"/>
    <n v="39"/>
    <n v="2701.11"/>
    <s v="technology"/>
  </r>
  <r>
    <n v="663"/>
    <s v="MouseFighter invisible AIR mouse"/>
    <s v="Imagine a mouse that automatically moves your pointer to where your head is facing. Its an air mouse hidden inside a standard headset."/>
    <n v="28000"/>
    <n v="10802"/>
    <x v="2"/>
    <x v="8"/>
    <s v="DKK"/>
    <n v="1437250456"/>
    <n v="1434658456"/>
    <b v="0"/>
    <n v="7"/>
    <b v="0"/>
    <x v="8"/>
    <n v="39"/>
    <n v="1543.14"/>
    <s v="technology"/>
  </r>
  <r>
    <n v="664"/>
    <s v="Oregon Babyâ„¢ Diapers"/>
    <s v="Save Oregon Babyâ„¢ Diapers, a handmade business, run by awesome moms in Southern Oregon, from permanently closing!"/>
    <n v="27800"/>
    <n v="10800"/>
    <x v="2"/>
    <x v="0"/>
    <s v="USD"/>
    <n v="1428940775"/>
    <n v="1426348775"/>
    <b v="0"/>
    <n v="29"/>
    <b v="0"/>
    <x v="8"/>
    <n v="39"/>
    <n v="372.41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2"/>
    <x v="0"/>
    <s v="USD"/>
    <n v="1484327061"/>
    <n v="1479143061"/>
    <b v="0"/>
    <n v="12"/>
    <b v="0"/>
    <x v="8"/>
    <n v="39"/>
    <n v="897.92"/>
    <s v="technology"/>
  </r>
  <r>
    <n v="666"/>
    <s v="Ducky Diapers"/>
    <s v="Have you ever dreamed of having a pet duckling, but concerned about all the pooping, here is a a solution to help solve that issue."/>
    <n v="27000"/>
    <n v="10740"/>
    <x v="2"/>
    <x v="0"/>
    <s v="USD"/>
    <n v="1408305498"/>
    <n v="1405713498"/>
    <b v="0"/>
    <n v="4"/>
    <b v="0"/>
    <x v="8"/>
    <n v="40"/>
    <n v="2685"/>
    <s v="technology"/>
  </r>
  <r>
    <n v="667"/>
    <s v="Ubivade - Vibrating navigation belt"/>
    <s v="The first navigation system, usable by each means of transport, that will take you wherever you want without thinking about the route."/>
    <n v="27000"/>
    <n v="10710"/>
    <x v="2"/>
    <x v="13"/>
    <s v="EUR"/>
    <n v="1477731463"/>
    <n v="1474275463"/>
    <b v="0"/>
    <n v="28"/>
    <b v="0"/>
    <x v="8"/>
    <n v="40"/>
    <n v="382.5"/>
    <s v="technology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2"/>
    <x v="0"/>
    <s v="USD"/>
    <n v="1431374222"/>
    <n v="1427486222"/>
    <b v="0"/>
    <n v="25"/>
    <b v="0"/>
    <x v="8"/>
    <n v="40"/>
    <n v="428.24"/>
    <s v="technology"/>
  </r>
  <r>
    <n v="669"/>
    <s v="Christian DiLusso Watches"/>
    <s v="Beautiful automatic watches, made for every moment._x000a_Sports, business, casual.....it fits every moment of your life."/>
    <n v="27000"/>
    <n v="10685"/>
    <x v="2"/>
    <x v="11"/>
    <s v="SEK"/>
    <n v="1467817258"/>
    <n v="1465225258"/>
    <b v="0"/>
    <n v="28"/>
    <b v="0"/>
    <x v="8"/>
    <n v="40"/>
    <n v="381.61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2"/>
    <x v="13"/>
    <s v="EUR"/>
    <n v="1466323800"/>
    <n v="1463418120"/>
    <b v="0"/>
    <n v="310"/>
    <b v="0"/>
    <x v="8"/>
    <n v="40"/>
    <n v="34.450000000000003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2"/>
    <x v="0"/>
    <s v="USD"/>
    <n v="1421208000"/>
    <n v="1418315852"/>
    <b v="0"/>
    <n v="15"/>
    <b v="0"/>
    <x v="8"/>
    <n v="40"/>
    <n v="711.87"/>
    <s v="technology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2"/>
    <x v="0"/>
    <s v="USD"/>
    <n v="1420088340"/>
    <n v="1417410964"/>
    <b v="0"/>
    <n v="215"/>
    <b v="0"/>
    <x v="8"/>
    <n v="41"/>
    <n v="49.63"/>
    <s v="technology"/>
  </r>
  <r>
    <n v="673"/>
    <s v="HORIZON: LIFE ENHANCED GLASSWARE"/>
    <s v="Will assist the deaf to have better communication and safety through the use of LCD glassware with audio &amp; sensory components."/>
    <n v="26000"/>
    <n v="10640"/>
    <x v="2"/>
    <x v="0"/>
    <s v="USD"/>
    <n v="1409602217"/>
    <n v="1405714217"/>
    <b v="0"/>
    <n v="3"/>
    <b v="0"/>
    <x v="8"/>
    <n v="41"/>
    <n v="3546.67"/>
    <s v="technology"/>
  </r>
  <r>
    <n v="674"/>
    <s v="Something To Wear For Hearing Sounds By Feeling Vibrations"/>
    <s v="Listen to sounds by feeling an array of vibrational patterns against your body."/>
    <n v="26000"/>
    <n v="10610"/>
    <x v="2"/>
    <x v="0"/>
    <s v="USD"/>
    <n v="1407811627"/>
    <n v="1402627627"/>
    <b v="0"/>
    <n v="2"/>
    <b v="0"/>
    <x v="8"/>
    <n v="41"/>
    <n v="530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2"/>
    <x v="0"/>
    <s v="USD"/>
    <n v="1420095540"/>
    <n v="1417558804"/>
    <b v="0"/>
    <n v="26"/>
    <b v="0"/>
    <x v="8"/>
    <n v="41"/>
    <n v="407.81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2"/>
    <x v="5"/>
    <s v="CAD"/>
    <n v="1423333581"/>
    <n v="1420741581"/>
    <b v="0"/>
    <n v="24"/>
    <b v="0"/>
    <x v="8"/>
    <n v="41"/>
    <n v="439.83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2"/>
    <x v="13"/>
    <s v="EUR"/>
    <n v="1467106895"/>
    <n v="1463218895"/>
    <b v="0"/>
    <n v="96"/>
    <b v="0"/>
    <x v="8"/>
    <n v="42"/>
    <n v="109.9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2"/>
    <x v="0"/>
    <s v="USD"/>
    <n v="1463821338"/>
    <n v="1461229338"/>
    <b v="0"/>
    <n v="17"/>
    <b v="0"/>
    <x v="8"/>
    <n v="42"/>
    <n v="620.88"/>
    <s v="technology"/>
  </r>
  <r>
    <n v="679"/>
    <s v="Monolith Posture Coach"/>
    <s v="World's first bio-feedback posture device for your entire back. Trains back, neck, thoracic &amp; ab segments by using only 30 min/day."/>
    <n v="25000"/>
    <n v="10554.11"/>
    <x v="2"/>
    <x v="0"/>
    <s v="USD"/>
    <n v="1472920909"/>
    <n v="1467736909"/>
    <b v="0"/>
    <n v="94"/>
    <b v="0"/>
    <x v="8"/>
    <n v="42"/>
    <n v="112.28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2"/>
    <x v="0"/>
    <s v="USD"/>
    <n v="1410955331"/>
    <n v="1407931331"/>
    <b v="0"/>
    <n v="129"/>
    <b v="0"/>
    <x v="8"/>
    <n v="42"/>
    <n v="81.78"/>
    <s v="technology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2"/>
    <x v="0"/>
    <s v="USD"/>
    <n v="1477509604"/>
    <n v="1474917604"/>
    <b v="0"/>
    <n v="1"/>
    <b v="0"/>
    <x v="8"/>
    <n v="42"/>
    <n v="10526"/>
    <s v="technology"/>
  </r>
  <r>
    <n v="682"/>
    <s v="Deception Belt"/>
    <s v="The Deception Belt is an innovative belt with app capability, designed to assist any user gain control over their appetite."/>
    <n v="25000"/>
    <n v="10501"/>
    <x v="2"/>
    <x v="0"/>
    <s v="USD"/>
    <n v="1489512122"/>
    <n v="1486923722"/>
    <b v="0"/>
    <n v="4"/>
    <b v="0"/>
    <x v="8"/>
    <n v="42"/>
    <n v="2625.25"/>
    <s v="technology"/>
  </r>
  <r>
    <n v="683"/>
    <s v="Mist Buddy Hydration/Misting Backpack"/>
    <s v="Mist Buddy is a remote controlled misting system, powered by a rechargeable battery with misting/sipping tip for complete coolness."/>
    <n v="25000"/>
    <n v="10440"/>
    <x v="2"/>
    <x v="0"/>
    <s v="USD"/>
    <n v="1477949764"/>
    <n v="1474493764"/>
    <b v="0"/>
    <n v="3"/>
    <b v="0"/>
    <x v="8"/>
    <n v="42"/>
    <n v="3480"/>
    <s v="technology"/>
  </r>
  <r>
    <n v="684"/>
    <s v="Arcus Motion Analyzer | The Versatile Smart Ring"/>
    <s v="Arcus gives your fingers super powers."/>
    <n v="25000"/>
    <n v="10435"/>
    <x v="2"/>
    <x v="0"/>
    <s v="USD"/>
    <n v="1406257200"/>
    <n v="1403176891"/>
    <b v="0"/>
    <n v="135"/>
    <b v="0"/>
    <x v="8"/>
    <n v="42"/>
    <n v="77.3"/>
    <s v="technology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2"/>
    <x v="0"/>
    <s v="USD"/>
    <n v="1421095672"/>
    <n v="1417207672"/>
    <b v="0"/>
    <n v="10"/>
    <b v="0"/>
    <x v="8"/>
    <n v="42"/>
    <n v="1042.9000000000001"/>
    <s v="technology"/>
  </r>
  <r>
    <n v="686"/>
    <s v="Vivi di Cuore - Heart Rate Watch"/>
    <s v="La tua giornata sportiva monitorata nel tuo polso??!!!_x000a_Rendiamolo possibile... VIVI DI CUORE --- All MADE in ITALY"/>
    <n v="25000"/>
    <n v="10420"/>
    <x v="2"/>
    <x v="13"/>
    <s v="EUR"/>
    <n v="1438618170"/>
    <n v="1436026170"/>
    <b v="0"/>
    <n v="0"/>
    <b v="0"/>
    <x v="8"/>
    <n v="42"/>
    <s v="No Backers"/>
    <s v="technology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2"/>
    <x v="14"/>
    <s v="MXN"/>
    <n v="1486317653"/>
    <n v="1481133653"/>
    <b v="0"/>
    <n v="6"/>
    <b v="0"/>
    <x v="8"/>
    <n v="42"/>
    <n v="1731.67"/>
    <s v="technology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2"/>
    <x v="0"/>
    <s v="USD"/>
    <n v="1444876253"/>
    <n v="1442284253"/>
    <b v="0"/>
    <n v="36"/>
    <b v="0"/>
    <x v="8"/>
    <n v="41"/>
    <n v="288.14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2"/>
    <x v="0"/>
    <s v="USD"/>
    <n v="1481173140"/>
    <n v="1478016097"/>
    <b v="0"/>
    <n v="336"/>
    <b v="0"/>
    <x v="8"/>
    <n v="41"/>
    <n v="30.79"/>
    <s v="technology"/>
  </r>
  <r>
    <n v="690"/>
    <s v="BLOXSHIELD"/>
    <s v="A radiation shield for your fitness tracker, smartwatch or other wearable smart device"/>
    <n v="25000"/>
    <n v="10338"/>
    <x v="2"/>
    <x v="0"/>
    <s v="USD"/>
    <n v="1473400800"/>
    <n v="1469718841"/>
    <b v="0"/>
    <n v="34"/>
    <b v="0"/>
    <x v="8"/>
    <n v="41"/>
    <n v="304.06"/>
    <s v="technology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2"/>
    <x v="0"/>
    <s v="USD"/>
    <n v="1435711246"/>
    <n v="1433292046"/>
    <b v="0"/>
    <n v="10"/>
    <b v="0"/>
    <x v="8"/>
    <n v="41"/>
    <n v="1033.5"/>
    <s v="technology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2"/>
    <x v="1"/>
    <s v="GBP"/>
    <n v="1482397263"/>
    <n v="1479805263"/>
    <b v="0"/>
    <n v="201"/>
    <b v="0"/>
    <x v="8"/>
    <n v="41"/>
    <n v="51.24"/>
    <s v="technology"/>
  </r>
  <r>
    <n v="693"/>
    <s v="Prana: Wearable for Breathing and Posture"/>
    <s v="Prana is the first wearable combining breath and posture tracking to make your sitting time count."/>
    <n v="25000"/>
    <n v="10300"/>
    <x v="2"/>
    <x v="0"/>
    <s v="USD"/>
    <n v="1430421827"/>
    <n v="1427829827"/>
    <b v="0"/>
    <n v="296"/>
    <b v="0"/>
    <x v="8"/>
    <n v="41"/>
    <n v="34.799999999999997"/>
    <s v="technology"/>
  </r>
  <r>
    <n v="694"/>
    <s v="Airlock bike helmet"/>
    <s v="You can control how much air enters the helmet by opening or closing the vents. This is very useful in bad weather, or for competition."/>
    <n v="25000"/>
    <n v="10299"/>
    <x v="2"/>
    <x v="0"/>
    <s v="USD"/>
    <n v="1485964559"/>
    <n v="1483372559"/>
    <b v="0"/>
    <n v="7"/>
    <b v="0"/>
    <x v="8"/>
    <n v="41"/>
    <n v="1471.29"/>
    <s v="technology"/>
  </r>
  <r>
    <n v="695"/>
    <s v="mini air- personal air conditioner"/>
    <s v="Unique small wearable personal air conditioning device that provides the user a 10-15 degree environmental difference on his person."/>
    <n v="25000"/>
    <n v="10291"/>
    <x v="2"/>
    <x v="0"/>
    <s v="USD"/>
    <n v="1414758620"/>
    <n v="1412166620"/>
    <b v="0"/>
    <n v="7"/>
    <b v="0"/>
    <x v="8"/>
    <n v="41"/>
    <n v="1470.14"/>
    <s v="technology"/>
  </r>
  <r>
    <n v="696"/>
    <s v="trustee"/>
    <s v="Show your fidelity by wearing the Trustee rings! Show where you are (at)!"/>
    <n v="25000"/>
    <n v="10290"/>
    <x v="2"/>
    <x v="9"/>
    <s v="EUR"/>
    <n v="1406326502"/>
    <n v="1403734502"/>
    <b v="0"/>
    <n v="1"/>
    <b v="0"/>
    <x v="8"/>
    <n v="41"/>
    <n v="10290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2"/>
    <x v="12"/>
    <s v="EUR"/>
    <n v="1454502789"/>
    <n v="1453206789"/>
    <b v="0"/>
    <n v="114"/>
    <b v="0"/>
    <x v="8"/>
    <n v="41"/>
    <n v="90.0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2"/>
    <x v="0"/>
    <s v="USD"/>
    <n v="1411005600"/>
    <n v="1408141245"/>
    <b v="0"/>
    <n v="29"/>
    <b v="0"/>
    <x v="8"/>
    <n v="41"/>
    <n v="352.93"/>
    <s v="technology"/>
  </r>
  <r>
    <n v="699"/>
    <s v="TapTap, a touch communication wristband"/>
    <s v="TapTap is a technology to transfer touch between two people. It can also be an activity tracker, a game controller or smart alarm."/>
    <n v="25000"/>
    <n v="10235"/>
    <x v="2"/>
    <x v="0"/>
    <s v="USD"/>
    <n v="1385136000"/>
    <n v="1381923548"/>
    <b v="0"/>
    <n v="890"/>
    <b v="0"/>
    <x v="8"/>
    <n v="41"/>
    <n v="11.5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2"/>
    <x v="3"/>
    <s v="EUR"/>
    <n v="1484065881"/>
    <n v="1481473881"/>
    <b v="0"/>
    <n v="31"/>
    <b v="0"/>
    <x v="8"/>
    <n v="41"/>
    <n v="329.35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2"/>
    <x v="1"/>
    <s v="GBP"/>
    <n v="1406130880"/>
    <n v="1403538880"/>
    <b v="0"/>
    <n v="21"/>
    <b v="0"/>
    <x v="8"/>
    <n v="41"/>
    <n v="486.19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2"/>
    <x v="0"/>
    <s v="USD"/>
    <n v="1480011987"/>
    <n v="1477416387"/>
    <b v="0"/>
    <n v="37"/>
    <b v="0"/>
    <x v="8"/>
    <n v="41"/>
    <n v="275.68"/>
    <s v="technology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2"/>
    <x v="0"/>
    <s v="USD"/>
    <n v="1485905520"/>
    <n v="1481150949"/>
    <b v="0"/>
    <n v="7"/>
    <b v="0"/>
    <x v="8"/>
    <n v="41"/>
    <n v="1454.57"/>
    <s v="technology"/>
  </r>
  <r>
    <n v="704"/>
    <s v="ZNITCH- The Evolution in Helmet Safety"/>
    <s v="Turn you helmet into the safest helmet and don't worry about a thing,you will always have the right fit!!"/>
    <n v="25000"/>
    <n v="10173"/>
    <x v="2"/>
    <x v="5"/>
    <s v="CAD"/>
    <n v="1487565468"/>
    <n v="1482381468"/>
    <b v="0"/>
    <n v="4"/>
    <b v="0"/>
    <x v="8"/>
    <n v="41"/>
    <n v="2543.25"/>
    <s v="technology"/>
  </r>
  <r>
    <n v="705"/>
    <s v="SomnoScope"/>
    <s v="The closest thing ever to the Holy Grail of wearables technology"/>
    <n v="25000"/>
    <n v="10156"/>
    <x v="2"/>
    <x v="9"/>
    <s v="EUR"/>
    <n v="1484999278"/>
    <n v="1482407278"/>
    <b v="0"/>
    <n v="5"/>
    <b v="0"/>
    <x v="8"/>
    <n v="41"/>
    <n v="2031.2"/>
    <s v="technology"/>
  </r>
  <r>
    <n v="706"/>
    <s v="Driver Alert System"/>
    <s v="Driver Alert System es un sistema de seguridad para el conductor, que le avisa en caso de perder la posicion vertical mientras conduce."/>
    <n v="25000"/>
    <n v="10135"/>
    <x v="2"/>
    <x v="3"/>
    <s v="EUR"/>
    <n v="1481740740"/>
    <n v="1478130783"/>
    <b v="0"/>
    <n v="0"/>
    <b v="0"/>
    <x v="8"/>
    <n v="41"/>
    <s v="No Backers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2"/>
    <x v="1"/>
    <s v="GBP"/>
    <n v="1483286127"/>
    <n v="1479830127"/>
    <b v="0"/>
    <n v="456"/>
    <b v="0"/>
    <x v="8"/>
    <n v="41"/>
    <n v="22.22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2"/>
    <x v="1"/>
    <s v="GBP"/>
    <n v="1410616600"/>
    <n v="1405432600"/>
    <b v="0"/>
    <n v="369"/>
    <b v="0"/>
    <x v="8"/>
    <n v="40"/>
    <n v="27.42"/>
    <s v="technology"/>
  </r>
  <r>
    <n v="709"/>
    <s v="lumiglove"/>
    <s v="A &quot;handheld&quot; light, which eases the way you illuminate objects and/or paths."/>
    <n v="25000"/>
    <n v="10115"/>
    <x v="2"/>
    <x v="0"/>
    <s v="USD"/>
    <n v="1417741159"/>
    <n v="1415149159"/>
    <b v="0"/>
    <n v="2"/>
    <b v="0"/>
    <x v="8"/>
    <n v="40"/>
    <n v="5057.5"/>
    <s v="technology"/>
  </r>
  <r>
    <n v="710"/>
    <s v="Hate York Shirt 2.0"/>
    <s v="Shirts, so technologically advanced, they connect mentally to their audience upon sight."/>
    <n v="25000"/>
    <n v="10100"/>
    <x v="2"/>
    <x v="5"/>
    <s v="CAD"/>
    <n v="1408495440"/>
    <n v="1405640302"/>
    <b v="0"/>
    <n v="0"/>
    <b v="0"/>
    <x v="8"/>
    <n v="40"/>
    <s v="No Backers"/>
    <s v="technology"/>
  </r>
  <r>
    <n v="711"/>
    <s v="Anti Snore Wearable"/>
    <s v="Our wearable and app automates the poke you normally get from your bedpartner to make you stop snoring and making you turn to the side."/>
    <n v="25000"/>
    <n v="10092"/>
    <x v="2"/>
    <x v="9"/>
    <s v="EUR"/>
    <n v="1481716868"/>
    <n v="1478257268"/>
    <b v="0"/>
    <n v="338"/>
    <b v="0"/>
    <x v="8"/>
    <n v="40"/>
    <n v="29.86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2"/>
    <x v="0"/>
    <s v="USD"/>
    <n v="1455466832"/>
    <n v="1452874832"/>
    <b v="0"/>
    <n v="4"/>
    <b v="0"/>
    <x v="8"/>
    <n v="40"/>
    <n v="2522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s v="technology"/>
  </r>
  <r>
    <n v="714"/>
    <s v="Prep Packs Survival Belt"/>
    <s v="The Prep Packs Survival Belt allows you to carry all of the essentials for outdoor survival inside your belt buckle"/>
    <n v="25000"/>
    <n v="10085"/>
    <x v="2"/>
    <x v="0"/>
    <s v="USD"/>
    <n v="1488308082"/>
    <n v="1483124082"/>
    <b v="0"/>
    <n v="28"/>
    <b v="0"/>
    <x v="8"/>
    <n v="40"/>
    <n v="360.18"/>
    <s v="technology"/>
  </r>
  <r>
    <n v="715"/>
    <s v="Mouse^3"/>
    <s v="Mouse^3 is the next generation of input devices. With cursor control and customized gesture recognition, its applications are endless!"/>
    <n v="25000"/>
    <n v="10081"/>
    <x v="2"/>
    <x v="0"/>
    <s v="USD"/>
    <n v="1446693040"/>
    <n v="1443233440"/>
    <b v="0"/>
    <n v="12"/>
    <b v="0"/>
    <x v="8"/>
    <n v="40"/>
    <n v="840.08"/>
    <s v="technology"/>
  </r>
  <r>
    <n v="716"/>
    <s v="Pathfinder - Wearable Navigation for the Blind"/>
    <s v="Translate sight into touch with a wrist-mounted wearable. A revolution for visually impaired people everywhere."/>
    <n v="25000"/>
    <n v="10071"/>
    <x v="2"/>
    <x v="0"/>
    <s v="USD"/>
    <n v="1417392000"/>
    <n v="1414511307"/>
    <b v="0"/>
    <n v="16"/>
    <b v="0"/>
    <x v="8"/>
    <n v="40"/>
    <n v="629.44000000000005"/>
    <s v="technology"/>
  </r>
  <r>
    <n v="717"/>
    <s v="cool air belt"/>
    <s v="Cool air flowing under clothing keeps you cool."/>
    <n v="25000"/>
    <n v="10067.5"/>
    <x v="2"/>
    <x v="0"/>
    <s v="USD"/>
    <n v="1409949002"/>
    <n v="1407357002"/>
    <b v="0"/>
    <n v="4"/>
    <b v="0"/>
    <x v="8"/>
    <n v="40"/>
    <n v="2516.88"/>
    <s v="technology"/>
  </r>
  <r>
    <n v="718"/>
    <s v="BioToo - Emergency Temporary Tattoos"/>
    <s v="When every second matters, BioToo temporary tattoos get critical information to emergency personnel to help them help you."/>
    <n v="25000"/>
    <n v="10065"/>
    <x v="2"/>
    <x v="0"/>
    <s v="USD"/>
    <n v="1487397540"/>
    <n v="1484684247"/>
    <b v="0"/>
    <n v="4"/>
    <b v="0"/>
    <x v="8"/>
    <n v="40"/>
    <n v="2516.2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2"/>
    <x v="0"/>
    <s v="USD"/>
    <n v="1456189076"/>
    <n v="1454979476"/>
    <b v="0"/>
    <n v="10"/>
    <b v="0"/>
    <x v="8"/>
    <n v="40"/>
    <n v="1004.6"/>
    <s v="technology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x v="0"/>
    <s v="USD"/>
    <n v="1327851291"/>
    <n v="1325432091"/>
    <b v="0"/>
    <n v="41"/>
    <b v="1"/>
    <x v="9"/>
    <n v="40"/>
    <n v="245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x v="0"/>
    <s v="USD"/>
    <n v="1406900607"/>
    <n v="1403012607"/>
    <b v="0"/>
    <n v="119"/>
    <b v="1"/>
    <x v="9"/>
    <n v="40"/>
    <n v="84.39"/>
    <s v="publishing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s v="publishing"/>
  </r>
  <r>
    <n v="723"/>
    <s v="The 2015 Pro Football Beast Book"/>
    <s v="The Definitive (and Slightly Ridiculous) Guide to Enjoying the 2015 Pro Football Season"/>
    <n v="25000"/>
    <n v="10031"/>
    <x v="0"/>
    <x v="0"/>
    <s v="USD"/>
    <n v="1438228740"/>
    <n v="1435606549"/>
    <b v="0"/>
    <n v="100"/>
    <b v="1"/>
    <x v="9"/>
    <n v="40"/>
    <n v="100.31"/>
    <s v="publishing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x v="0"/>
    <s v="USD"/>
    <n v="1309447163"/>
    <n v="1306855163"/>
    <b v="0"/>
    <n v="143"/>
    <b v="1"/>
    <x v="9"/>
    <n v="40"/>
    <n v="70.12"/>
    <s v="publishing"/>
  </r>
  <r>
    <n v="725"/>
    <s v="The Year It All Made Sense"/>
    <s v="A true story about inspiration and survival - David Alfred George turns his powerful experience into a compelling vBook."/>
    <n v="25000"/>
    <n v="10026.49"/>
    <x v="0"/>
    <x v="0"/>
    <s v="USD"/>
    <n v="1450018912"/>
    <n v="1447426912"/>
    <b v="0"/>
    <n v="140"/>
    <b v="1"/>
    <x v="9"/>
    <n v="40"/>
    <n v="71.62"/>
    <s v="publishing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x v="0"/>
    <s v="USD"/>
    <n v="1365728487"/>
    <n v="1363136487"/>
    <b v="0"/>
    <n v="35"/>
    <b v="1"/>
    <x v="9"/>
    <n v="40"/>
    <n v="286.43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x v="0"/>
    <s v="USD"/>
    <n v="1358198400"/>
    <n v="1354580949"/>
    <b v="0"/>
    <n v="149"/>
    <b v="1"/>
    <x v="9"/>
    <n v="40"/>
    <n v="67.23"/>
    <s v="publishing"/>
  </r>
  <r>
    <n v="728"/>
    <s v="The Age of the Platform: My Fourth Book"/>
    <s v="A big idea non-fiction book by an impatient three-time author and insomniac willing to bet on himself."/>
    <n v="25000"/>
    <n v="10013"/>
    <x v="0"/>
    <x v="0"/>
    <s v="USD"/>
    <n v="1313957157"/>
    <n v="1310069157"/>
    <b v="0"/>
    <n v="130"/>
    <b v="1"/>
    <x v="9"/>
    <n v="40"/>
    <n v="77.02"/>
    <s v="publishing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x v="0"/>
    <s v="USD"/>
    <n v="1348028861"/>
    <n v="1342844861"/>
    <b v="0"/>
    <n v="120"/>
    <b v="1"/>
    <x v="9"/>
    <n v="40"/>
    <n v="83.33"/>
    <s v="publishing"/>
  </r>
  <r>
    <n v="730"/>
    <s v="Encyclopedia of Surfing"/>
    <s v="A Massive but Cheerful Online Digital Archive of Surfing"/>
    <n v="25000"/>
    <n v="10000"/>
    <x v="0"/>
    <x v="0"/>
    <s v="USD"/>
    <n v="1323280391"/>
    <n v="1320688391"/>
    <b v="0"/>
    <n v="265"/>
    <b v="1"/>
    <x v="9"/>
    <n v="40"/>
    <n v="37.74"/>
    <s v="publishing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9"/>
    <n v="40"/>
    <n v="139.08000000000001"/>
    <s v="publishing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x v="1"/>
    <s v="GBP"/>
    <n v="1380449461"/>
    <n v="1375265461"/>
    <b v="0"/>
    <n v="13"/>
    <b v="1"/>
    <x v="9"/>
    <n v="39"/>
    <n v="756.3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x v="1"/>
    <s v="GBP"/>
    <n v="1387533892"/>
    <n v="1384941892"/>
    <b v="0"/>
    <n v="169"/>
    <b v="1"/>
    <x v="9"/>
    <n v="39"/>
    <n v="57.99"/>
    <s v="publishing"/>
  </r>
  <r>
    <n v="734"/>
    <s v="Sideswiped"/>
    <s v="Sideswiped is my story of growing in and trusting God through the mess and mysteries of life."/>
    <n v="25000"/>
    <n v="9775"/>
    <x v="0"/>
    <x v="5"/>
    <s v="CAD"/>
    <n v="1431147600"/>
    <n v="1428465420"/>
    <b v="0"/>
    <n v="57"/>
    <b v="1"/>
    <x v="9"/>
    <n v="39"/>
    <n v="171.49"/>
    <s v="publishing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x v="0"/>
    <s v="USD"/>
    <n v="1417653540"/>
    <n v="1414975346"/>
    <b v="0"/>
    <n v="229"/>
    <b v="1"/>
    <x v="9"/>
    <n v="39"/>
    <n v="42.47"/>
    <s v="publishing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x v="0"/>
    <s v="USD"/>
    <n v="1385009940"/>
    <n v="1383327440"/>
    <b v="0"/>
    <n v="108"/>
    <b v="1"/>
    <x v="9"/>
    <n v="39"/>
    <n v="89.81"/>
    <s v="publishing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x v="0"/>
    <s v="USD"/>
    <n v="1392408000"/>
    <n v="1390890987"/>
    <b v="0"/>
    <n v="108"/>
    <b v="1"/>
    <x v="9"/>
    <n v="38"/>
    <n v="88.38"/>
    <s v="publishing"/>
  </r>
  <r>
    <n v="738"/>
    <s v="Under the Sour Sun: Hunger through the Eyes of a Child"/>
    <s v="The true story of a child's struggle with hunger, poverty, and war in El Salvador."/>
    <n v="25000"/>
    <n v="9536"/>
    <x v="0"/>
    <x v="0"/>
    <s v="USD"/>
    <n v="1417409940"/>
    <n v="1414765794"/>
    <b v="0"/>
    <n v="41"/>
    <b v="1"/>
    <x v="9"/>
    <n v="38"/>
    <n v="232.59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x v="0"/>
    <s v="USD"/>
    <n v="1407758629"/>
    <n v="1404907429"/>
    <b v="0"/>
    <n v="139"/>
    <b v="1"/>
    <x v="9"/>
    <n v="38"/>
    <n v="68.53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x v="0"/>
    <s v="USD"/>
    <n v="1434857482"/>
    <n v="1433647882"/>
    <b v="0"/>
    <n v="19"/>
    <b v="1"/>
    <x v="9"/>
    <n v="38"/>
    <n v="500"/>
    <s v="publishing"/>
  </r>
  <r>
    <n v="741"/>
    <s v="reVILNA: the vilna ghetto project"/>
    <s v="A revolutionary digital mapping project of the Vilna Ghetto"/>
    <n v="25000"/>
    <n v="9486.69"/>
    <x v="0"/>
    <x v="0"/>
    <s v="USD"/>
    <n v="1370964806"/>
    <n v="1367940806"/>
    <b v="0"/>
    <n v="94"/>
    <b v="1"/>
    <x v="9"/>
    <n v="38"/>
    <n v="100.9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x v="0"/>
    <s v="USD"/>
    <n v="1395435712"/>
    <n v="1392847312"/>
    <b v="0"/>
    <n v="23"/>
    <b v="1"/>
    <x v="9"/>
    <n v="38"/>
    <n v="412.04"/>
    <s v="publishing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x v="0"/>
    <s v="USD"/>
    <n v="1334610000"/>
    <n v="1332435685"/>
    <b v="0"/>
    <n v="15"/>
    <b v="1"/>
    <x v="9"/>
    <n v="38"/>
    <n v="630.66999999999996"/>
    <s v="publishing"/>
  </r>
  <r>
    <n v="744"/>
    <s v="A Revolutionary Leadership Resource Book"/>
    <s v="Join others to help create a world that is possible -- in your workplace, community and society!"/>
    <n v="25000"/>
    <n v="9446"/>
    <x v="0"/>
    <x v="0"/>
    <s v="USD"/>
    <n v="1355439503"/>
    <n v="1352847503"/>
    <b v="0"/>
    <n v="62"/>
    <b v="1"/>
    <x v="9"/>
    <n v="38"/>
    <n v="152.35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x v="0"/>
    <s v="USD"/>
    <n v="1367588645"/>
    <n v="1364996645"/>
    <b v="0"/>
    <n v="74"/>
    <b v="1"/>
    <x v="9"/>
    <n v="38"/>
    <n v="127.37"/>
    <s v="publishing"/>
  </r>
  <r>
    <n v="746"/>
    <s v="Attention: People With Body Parts"/>
    <s v="This is a book of letters. Letters to our body parts."/>
    <n v="25000"/>
    <n v="9419"/>
    <x v="0"/>
    <x v="0"/>
    <s v="USD"/>
    <n v="1348372740"/>
    <n v="1346806909"/>
    <b v="0"/>
    <n v="97"/>
    <b v="1"/>
    <x v="9"/>
    <n v="38"/>
    <n v="97.1"/>
    <s v="publishing"/>
  </r>
  <r>
    <n v="747"/>
    <s v="Trash is Treasure"/>
    <s v="My creations are born in different cultural environment around the globe with Â« what is already there Â» and act as a social impulse"/>
    <n v="25000"/>
    <n v="9395"/>
    <x v="0"/>
    <x v="9"/>
    <s v="EUR"/>
    <n v="1421319240"/>
    <n v="1418649019"/>
    <b v="0"/>
    <n v="55"/>
    <b v="1"/>
    <x v="9"/>
    <n v="38"/>
    <n v="170.82"/>
    <s v="publishing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x v="0"/>
    <s v="USD"/>
    <n v="1407701966"/>
    <n v="1405109966"/>
    <b v="0"/>
    <n v="44"/>
    <b v="1"/>
    <x v="9"/>
    <n v="38"/>
    <n v="213.34"/>
    <s v="publishing"/>
  </r>
  <r>
    <n v="749"/>
    <s v="chartwellwest.com"/>
    <s v="A place for rational, fact and data based non-partisan political and societal commentary on things that matter to Americans."/>
    <n v="25000"/>
    <n v="9370"/>
    <x v="0"/>
    <x v="0"/>
    <s v="USD"/>
    <n v="1485642930"/>
    <n v="1483050930"/>
    <b v="0"/>
    <n v="110"/>
    <b v="1"/>
    <x v="9"/>
    <n v="37"/>
    <n v="85.18"/>
    <s v="publishing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x v="0"/>
    <s v="USD"/>
    <n v="1361739872"/>
    <n v="1359147872"/>
    <b v="0"/>
    <n v="59"/>
    <b v="1"/>
    <x v="9"/>
    <n v="37"/>
    <n v="158.34"/>
    <s v="publishing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x v="0"/>
    <s v="USD"/>
    <n v="1312470475"/>
    <n v="1308496075"/>
    <b v="0"/>
    <n v="62"/>
    <b v="1"/>
    <x v="9"/>
    <n v="37"/>
    <n v="150.0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x v="2"/>
    <s v="AUD"/>
    <n v="1476615600"/>
    <n v="1474884417"/>
    <b v="0"/>
    <n v="105"/>
    <b v="1"/>
    <x v="9"/>
    <n v="37"/>
    <n v="88.6"/>
    <s v="publishing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x v="0"/>
    <s v="USD"/>
    <n v="1423922991"/>
    <n v="1421330991"/>
    <b v="0"/>
    <n v="26"/>
    <b v="1"/>
    <x v="9"/>
    <n v="37"/>
    <n v="354.92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x v="0"/>
    <s v="USD"/>
    <n v="1357408721"/>
    <n v="1354816721"/>
    <b v="0"/>
    <n v="49"/>
    <b v="1"/>
    <x v="9"/>
    <n v="37"/>
    <n v="188.33"/>
    <s v="publishing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x v="0"/>
    <s v="USD"/>
    <n v="1369010460"/>
    <n v="1366381877"/>
    <b v="0"/>
    <n v="68"/>
    <b v="1"/>
    <x v="9"/>
    <n v="37"/>
    <n v="135.34"/>
    <s v="publishing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x v="0"/>
    <s v="USD"/>
    <n v="1303147459"/>
    <n v="1297880659"/>
    <b v="0"/>
    <n v="22"/>
    <b v="1"/>
    <x v="9"/>
    <n v="37"/>
    <n v="416.82"/>
    <s v="publishing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x v="0"/>
    <s v="USD"/>
    <n v="1354756714"/>
    <n v="1353547114"/>
    <b v="0"/>
    <n v="18"/>
    <b v="1"/>
    <x v="9"/>
    <n v="37"/>
    <n v="507.61"/>
    <s v="publishing"/>
  </r>
  <r>
    <n v="758"/>
    <s v="Publish Waiting On Humanity"/>
    <s v="I am publishing my book, Waiting on Humanity and need some finishing funds to do so."/>
    <n v="25000"/>
    <n v="9130"/>
    <x v="0"/>
    <x v="0"/>
    <s v="USD"/>
    <n v="1286568268"/>
    <n v="1283976268"/>
    <b v="0"/>
    <n v="19"/>
    <b v="1"/>
    <x v="9"/>
    <n v="37"/>
    <n v="480.53"/>
    <s v="publishing"/>
  </r>
  <r>
    <n v="759"/>
    <s v="Wild Ruins"/>
    <s v="Help me search for the lost ruins of the UK. A unique guide to  lesser known and somewhat known ruins of Britain."/>
    <n v="25000"/>
    <n v="9124"/>
    <x v="0"/>
    <x v="1"/>
    <s v="GBP"/>
    <n v="1404892539"/>
    <n v="1401436539"/>
    <b v="0"/>
    <n v="99"/>
    <b v="1"/>
    <x v="9"/>
    <n v="36"/>
    <n v="92.16"/>
    <s v="publishing"/>
  </r>
  <r>
    <n v="760"/>
    <s v="Random Thoughts from a Random Mind"/>
    <s v="I am publishing my 5th book, I am looking to publish a book of short stories, all based on random thoughts that flash through my mind."/>
    <n v="25000"/>
    <n v="9121"/>
    <x v="2"/>
    <x v="0"/>
    <s v="USD"/>
    <n v="1480188013"/>
    <n v="1477592413"/>
    <b v="0"/>
    <n v="0"/>
    <b v="0"/>
    <x v="10"/>
    <n v="36"/>
    <s v="No Backers"/>
    <s v="publishing"/>
  </r>
  <r>
    <n v="761"/>
    <s v="DONE WITH DEATH"/>
    <s v="The day Chuck died was the day everything changed. Now he has to save the afterlife from extinction or die again trying."/>
    <n v="25000"/>
    <n v="9111"/>
    <x v="2"/>
    <x v="0"/>
    <s v="USD"/>
    <n v="1391364126"/>
    <n v="1388772126"/>
    <b v="0"/>
    <n v="6"/>
    <b v="0"/>
    <x v="10"/>
    <n v="36"/>
    <n v="1518.5"/>
    <s v="publishing"/>
  </r>
  <r>
    <n v="762"/>
    <s v="Where we used to live - eBook (PROJECT 80%)"/>
    <s v="An original-well-done eBook. Mainly about fiction, action, adventure, and mystery. A story that you've never read!"/>
    <n v="25000"/>
    <n v="9110"/>
    <x v="2"/>
    <x v="14"/>
    <s v="MXN"/>
    <n v="1480831200"/>
    <n v="1479328570"/>
    <b v="0"/>
    <n v="0"/>
    <b v="0"/>
    <x v="10"/>
    <n v="36"/>
    <s v="No Backers"/>
    <s v="publishing"/>
  </r>
  <r>
    <n v="763"/>
    <s v="Highland Sabre - A Black Beast Books Project"/>
    <s v="Highland Sabre explores a possible yet terrifying explanation for the mystery big cats said to prowl the British countryside."/>
    <n v="25000"/>
    <n v="9044"/>
    <x v="2"/>
    <x v="1"/>
    <s v="GBP"/>
    <n v="1376563408"/>
    <n v="1373971408"/>
    <b v="0"/>
    <n v="1"/>
    <b v="0"/>
    <x v="10"/>
    <n v="36"/>
    <n v="9044"/>
    <s v="publishing"/>
  </r>
  <r>
    <n v="764"/>
    <s v="[JOE]KES"/>
    <s v="[JOE]KES is a book full of over 200 original, sometimes funny, pun-ish Joekes. If you hate the book, use it as a coster!"/>
    <n v="25000"/>
    <n v="9030"/>
    <x v="2"/>
    <x v="0"/>
    <s v="USD"/>
    <n v="1441858161"/>
    <n v="1439266161"/>
    <b v="0"/>
    <n v="0"/>
    <b v="0"/>
    <x v="10"/>
    <n v="36"/>
    <s v="No Backers"/>
    <s v="publishing"/>
  </r>
  <r>
    <n v="765"/>
    <s v="Dirty Quiet Money"/>
    <s v="To survive, an American socialite must fight with a Mafia boss in the French Resistance, but will his underworld ruin her in the end?"/>
    <n v="25000"/>
    <n v="9015"/>
    <x v="2"/>
    <x v="0"/>
    <s v="USD"/>
    <n v="1413723684"/>
    <n v="1411131684"/>
    <b v="0"/>
    <n v="44"/>
    <b v="0"/>
    <x v="10"/>
    <n v="36"/>
    <n v="204.89"/>
    <s v="publishing"/>
  </r>
  <r>
    <n v="766"/>
    <s v="Memories of Italy &amp; Olive Oil"/>
    <s v="I am writing about my nonna's life in Southern Italy and what it was like to grow up in a Fascist regime before immigrating to Canada."/>
    <n v="25000"/>
    <n v="8950"/>
    <x v="2"/>
    <x v="5"/>
    <s v="CAD"/>
    <n v="1424112483"/>
    <n v="1421520483"/>
    <b v="0"/>
    <n v="0"/>
    <b v="0"/>
    <x v="10"/>
    <n v="36"/>
    <s v="No Backers"/>
    <s v="publishing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2"/>
    <x v="0"/>
    <s v="USD"/>
    <n v="1432178810"/>
    <n v="1429586810"/>
    <b v="0"/>
    <n v="3"/>
    <b v="0"/>
    <x v="10"/>
    <n v="35"/>
    <n v="2945.67"/>
    <s v="publishing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2"/>
    <x v="0"/>
    <s v="USD"/>
    <n v="1387169890"/>
    <n v="1384577890"/>
    <b v="0"/>
    <n v="0"/>
    <b v="0"/>
    <x v="10"/>
    <n v="35"/>
    <s v="No Backers"/>
    <s v="publishing"/>
  </r>
  <r>
    <n v="769"/>
    <s v="Sorry I Tripped in Your Yard"/>
    <s v="Over a year of dedication has produced amazing photos and stirring words. The last step is to help those words appear in a printed book"/>
    <n v="25000"/>
    <n v="8827"/>
    <x v="2"/>
    <x v="0"/>
    <s v="USD"/>
    <n v="1388102094"/>
    <n v="1385510094"/>
    <b v="0"/>
    <n v="52"/>
    <b v="0"/>
    <x v="10"/>
    <n v="35"/>
    <n v="169.7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2"/>
    <x v="0"/>
    <s v="USD"/>
    <n v="1361750369"/>
    <n v="1358294369"/>
    <b v="0"/>
    <n v="0"/>
    <b v="0"/>
    <x v="10"/>
    <n v="35"/>
    <s v="No Backers"/>
    <s v="publishing"/>
  </r>
  <r>
    <n v="771"/>
    <s v="Donald Trump Presidential Stress Cube"/>
    <s v="A satire gift, the stress cube has original artwork, comes on a custom mahogany stand and has a funny exercise booklet."/>
    <n v="25000"/>
    <n v="8807"/>
    <x v="2"/>
    <x v="0"/>
    <s v="USD"/>
    <n v="1454183202"/>
    <n v="1449863202"/>
    <b v="0"/>
    <n v="1"/>
    <b v="0"/>
    <x v="10"/>
    <n v="35"/>
    <n v="8807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2"/>
    <x v="0"/>
    <s v="USD"/>
    <n v="1257047940"/>
    <n v="1252718519"/>
    <b v="0"/>
    <n v="1"/>
    <b v="0"/>
    <x v="10"/>
    <n v="35"/>
    <n v="8792.02"/>
    <s v="publishing"/>
  </r>
  <r>
    <n v="773"/>
    <s v="Expansion of The Mortis Chronicles"/>
    <s v="The Mortis Chronicles is a hard hitting, thought provoking and action packed indie published series. You know you want to read!"/>
    <n v="25000"/>
    <n v="8780"/>
    <x v="2"/>
    <x v="1"/>
    <s v="GBP"/>
    <n v="1431298860"/>
    <n v="1428341985"/>
    <b v="0"/>
    <n v="2"/>
    <b v="0"/>
    <x v="10"/>
    <n v="35"/>
    <n v="4390"/>
    <s v="publishing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2"/>
    <x v="0"/>
    <s v="USD"/>
    <n v="1393181018"/>
    <n v="1390589018"/>
    <b v="0"/>
    <n v="9"/>
    <b v="0"/>
    <x v="10"/>
    <n v="35"/>
    <n v="972.22"/>
    <s v="publishing"/>
  </r>
  <r>
    <n v="775"/>
    <s v="Scorned: A LeKrista Scott, Vampire Hunted Novel"/>
    <s v="Scorned is the first in a series that I have been working on for two years and it's time to get it published."/>
    <n v="25000"/>
    <n v="8740"/>
    <x v="2"/>
    <x v="0"/>
    <s v="USD"/>
    <n v="1323998795"/>
    <n v="1321406795"/>
    <b v="0"/>
    <n v="5"/>
    <b v="0"/>
    <x v="10"/>
    <n v="35"/>
    <n v="1748"/>
    <s v="publishing"/>
  </r>
  <r>
    <n v="776"/>
    <s v="Run Ragged"/>
    <s v="Would anything change if women were in charge? Book Clubs, readers, and critics herald the latest by award-winning author, Aguila."/>
    <n v="25000"/>
    <n v="8739.01"/>
    <x v="2"/>
    <x v="0"/>
    <s v="USD"/>
    <n v="1444539600"/>
    <n v="1441297645"/>
    <b v="0"/>
    <n v="57"/>
    <b v="0"/>
    <x v="10"/>
    <n v="35"/>
    <n v="153.3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2"/>
    <x v="0"/>
    <s v="USD"/>
    <n v="1375313577"/>
    <n v="1372721577"/>
    <b v="0"/>
    <n v="3"/>
    <b v="0"/>
    <x v="10"/>
    <n v="35"/>
    <n v="2911.67"/>
    <s v="publishing"/>
  </r>
  <r>
    <n v="778"/>
    <s v="Summers' Love, A Cute and Funny Cinderella Love Story"/>
    <s v="Laughter, tears and good times in the warm glow of Summer s Love. The perfect recipe for the winter blahs."/>
    <n v="25000"/>
    <n v="8730"/>
    <x v="2"/>
    <x v="0"/>
    <s v="USD"/>
    <n v="1398876680"/>
    <n v="1396284680"/>
    <b v="0"/>
    <n v="1"/>
    <b v="0"/>
    <x v="10"/>
    <n v="35"/>
    <n v="8730"/>
    <s v="publishing"/>
  </r>
  <r>
    <n v="779"/>
    <s v="Silenus March: A Novel"/>
    <s v="A novel. Beautiful. Sparse. The truth behind the American Dream seen from the eyes of a young wanderer in the midst of the economic collapse. "/>
    <n v="25000"/>
    <n v="8725"/>
    <x v="2"/>
    <x v="0"/>
    <s v="USD"/>
    <n v="1287115200"/>
    <n v="1284567905"/>
    <b v="0"/>
    <n v="6"/>
    <b v="0"/>
    <x v="10"/>
    <n v="35"/>
    <n v="1454.17"/>
    <s v="publishing"/>
  </r>
  <r>
    <n v="780"/>
    <s v="Wess Meets West - Press Our New Album on CD!"/>
    <s v="We are finishing up recording our new record and we would like help with its physical CD release."/>
    <n v="25000"/>
    <n v="8722"/>
    <x v="0"/>
    <x v="0"/>
    <s v="USD"/>
    <n v="1304439025"/>
    <n v="1301847025"/>
    <b v="0"/>
    <n v="27"/>
    <b v="1"/>
    <x v="11"/>
    <n v="35"/>
    <n v="323.04000000000002"/>
    <s v="music"/>
  </r>
  <r>
    <n v="781"/>
    <s v="Touring the United States This July"/>
    <s v="&quot;WE ARE ON A MISSION TO TOUR THE UNITED STATES NON-STOP. TO DO SO WE NEED TO PURCHASE A NEW VAN.&quot;"/>
    <n v="25000"/>
    <n v="8711.52"/>
    <x v="0"/>
    <x v="0"/>
    <s v="USD"/>
    <n v="1370649674"/>
    <n v="1368057674"/>
    <b v="0"/>
    <n v="25"/>
    <b v="1"/>
    <x v="11"/>
    <n v="35"/>
    <n v="348.46"/>
    <s v="music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x v="0"/>
    <s v="USD"/>
    <n v="1345918302"/>
    <n v="1343326302"/>
    <b v="0"/>
    <n v="14"/>
    <b v="1"/>
    <x v="11"/>
    <n v="35"/>
    <n v="620.36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x v="0"/>
    <s v="USD"/>
    <n v="1335564000"/>
    <n v="1332182049"/>
    <b v="0"/>
    <n v="35"/>
    <b v="1"/>
    <x v="11"/>
    <n v="35"/>
    <n v="247.6"/>
    <s v="music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x v="0"/>
    <s v="USD"/>
    <n v="1395023719"/>
    <n v="1391571319"/>
    <b v="0"/>
    <n v="10"/>
    <b v="1"/>
    <x v="11"/>
    <n v="35"/>
    <n v="864"/>
    <s v="music"/>
  </r>
  <r>
    <n v="785"/>
    <s v="Treedom's NEW album fund!"/>
    <s v="Treedom wants to record a second album! We have a lot of new material, and we wanted to capture our new sound in a record for our fans."/>
    <n v="25000"/>
    <n v="8636"/>
    <x v="0"/>
    <x v="0"/>
    <s v="USD"/>
    <n v="1362060915"/>
    <n v="1359468915"/>
    <b v="0"/>
    <n v="29"/>
    <b v="1"/>
    <x v="11"/>
    <n v="35"/>
    <n v="297.79000000000002"/>
    <s v="music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11"/>
    <n v="35"/>
    <n v="196.18"/>
    <s v="music"/>
  </r>
  <r>
    <n v="787"/>
    <s v="Mahayla CD Pressing"/>
    <s v="We've made our goal with your help. Thanks so much! This is a great time to pre-purchase the album and get some extra perks."/>
    <n v="25000"/>
    <n v="8620"/>
    <x v="0"/>
    <x v="0"/>
    <s v="USD"/>
    <n v="1383318226"/>
    <n v="1380726226"/>
    <b v="0"/>
    <n v="17"/>
    <b v="1"/>
    <x v="11"/>
    <n v="34"/>
    <n v="507.06"/>
    <s v="music"/>
  </r>
  <r>
    <n v="788"/>
    <s v="HELP UNRB GO ON TOUR!"/>
    <s v="With all of our money going towards our new full-length album and merch, we need your help so we don't end up stranded on tour."/>
    <n v="25000"/>
    <n v="8586"/>
    <x v="0"/>
    <x v="0"/>
    <s v="USD"/>
    <n v="1341633540"/>
    <n v="1338336588"/>
    <b v="0"/>
    <n v="34"/>
    <b v="1"/>
    <x v="11"/>
    <n v="34"/>
    <n v="252.53"/>
    <s v="music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x v="0"/>
    <s v="USD"/>
    <n v="1358755140"/>
    <n v="1357187280"/>
    <b v="0"/>
    <n v="14"/>
    <b v="1"/>
    <x v="11"/>
    <n v="34"/>
    <n v="612.92999999999995"/>
    <s v="music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x v="0"/>
    <s v="USD"/>
    <n v="1359680939"/>
    <n v="1357088939"/>
    <b v="0"/>
    <n v="156"/>
    <b v="1"/>
    <x v="11"/>
    <n v="34"/>
    <n v="54.92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x v="0"/>
    <s v="USD"/>
    <n v="1384322340"/>
    <n v="1381430646"/>
    <b v="0"/>
    <n v="128"/>
    <b v="1"/>
    <x v="11"/>
    <n v="35"/>
    <n v="66.709999999999994"/>
    <s v="music"/>
  </r>
  <r>
    <n v="792"/>
    <s v="&quot;Believable Lies&quot; - The Album"/>
    <s v="Rock n' Roll about the intersection of lies and belief: the Believable Lie."/>
    <n v="24500"/>
    <n v="8537"/>
    <x v="0"/>
    <x v="0"/>
    <s v="USD"/>
    <n v="1383861483"/>
    <n v="1381265883"/>
    <b v="0"/>
    <n v="60"/>
    <b v="1"/>
    <x v="11"/>
    <n v="35"/>
    <n v="142.28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x v="0"/>
    <s v="USD"/>
    <n v="1372827540"/>
    <n v="1371491244"/>
    <b v="0"/>
    <n v="32"/>
    <b v="1"/>
    <x v="11"/>
    <n v="35"/>
    <n v="266.77999999999997"/>
    <s v="music"/>
  </r>
  <r>
    <n v="794"/>
    <s v="Begins Again"/>
    <s v="The Brian Davis Band is a group of friends that want to share their lives and experiences through music that connects with people."/>
    <n v="24200"/>
    <n v="8529"/>
    <x v="0"/>
    <x v="0"/>
    <s v="USD"/>
    <n v="1315242360"/>
    <n v="1310438737"/>
    <b v="0"/>
    <n v="53"/>
    <b v="1"/>
    <x v="11"/>
    <n v="35"/>
    <n v="160.91999999999999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x v="0"/>
    <s v="USD"/>
    <n v="1333774740"/>
    <n v="1330094566"/>
    <b v="0"/>
    <n v="184"/>
    <b v="1"/>
    <x v="11"/>
    <n v="35"/>
    <n v="46.3"/>
    <s v="music"/>
  </r>
  <r>
    <n v="796"/>
    <s v="Madrone: New Album for 2013"/>
    <s v="Madrone is an independent band creating melodic, emotional, _x000a_alternative-rock needing your help to finish their new album."/>
    <n v="24000"/>
    <n v="8471"/>
    <x v="0"/>
    <x v="0"/>
    <s v="USD"/>
    <n v="1379279400"/>
    <n v="1376687485"/>
    <b v="0"/>
    <n v="90"/>
    <b v="1"/>
    <x v="11"/>
    <n v="35"/>
    <n v="94.12"/>
    <s v="music"/>
  </r>
  <r>
    <n v="797"/>
    <s v="Lust Control NEW CD!!!"/>
    <s v="Help Lust Control Kickstart their first cd in 20 years!!  To be mixed by Rocky Gray (Living Sacrifice, Soul Embraced, Evanescence)!!"/>
    <n v="24000"/>
    <n v="8447"/>
    <x v="0"/>
    <x v="0"/>
    <s v="USD"/>
    <n v="1335672000"/>
    <n v="1332978688"/>
    <b v="0"/>
    <n v="71"/>
    <b v="1"/>
    <x v="11"/>
    <n v="35"/>
    <n v="118.97"/>
    <s v="music"/>
  </r>
  <r>
    <n v="798"/>
    <s v="Eric Stuart Band 4 Song EP &quot;Character&quot;"/>
    <s v="We have some great new songs and want to record a special edition 4 song EP as our next Eric Stuart Band release"/>
    <n v="23900"/>
    <n v="8425"/>
    <x v="0"/>
    <x v="0"/>
    <s v="USD"/>
    <n v="1412086187"/>
    <n v="1409494187"/>
    <b v="0"/>
    <n v="87"/>
    <b v="1"/>
    <x v="11"/>
    <n v="35"/>
    <n v="96.84"/>
    <s v="music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x v="0"/>
    <s v="USD"/>
    <n v="1335542446"/>
    <n v="1332950446"/>
    <b v="0"/>
    <n v="28"/>
    <b v="1"/>
    <x v="11"/>
    <n v="37"/>
    <n v="300.04000000000002"/>
    <s v="music"/>
  </r>
  <r>
    <n v="800"/>
    <s v="LF4 WildFire"/>
    <s v="Scotland's premier classic rock and metal festival, 3 days, 3-4 stages, family friendly,  for people of all ages"/>
    <n v="23000"/>
    <n v="8399"/>
    <x v="0"/>
    <x v="1"/>
    <s v="GBP"/>
    <n v="1410431054"/>
    <n v="1407839054"/>
    <b v="0"/>
    <n v="56"/>
    <b v="1"/>
    <x v="11"/>
    <n v="37"/>
    <n v="149.97999999999999"/>
    <s v="music"/>
  </r>
  <r>
    <n v="801"/>
    <s v="SLUTEVER DO AMERICA TOUR"/>
    <s v="ALL WE WANT TO DO IS DRIVE AROUND AMERICA AND PLAY A BUNCH OF SHOWS, BUT WE DON'T HAVE ANY MONEY..."/>
    <n v="23000"/>
    <n v="8355"/>
    <x v="0"/>
    <x v="0"/>
    <s v="USD"/>
    <n v="1309547120"/>
    <n v="1306955120"/>
    <b v="0"/>
    <n v="51"/>
    <b v="1"/>
    <x v="11"/>
    <n v="36"/>
    <n v="163.82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x v="0"/>
    <s v="USD"/>
    <n v="1347854700"/>
    <n v="1343867524"/>
    <b v="0"/>
    <n v="75"/>
    <b v="1"/>
    <x v="11"/>
    <n v="36"/>
    <n v="111.32"/>
    <s v="music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x v="0"/>
    <s v="USD"/>
    <n v="1306630800"/>
    <n v="1304376478"/>
    <b v="0"/>
    <n v="38"/>
    <b v="1"/>
    <x v="11"/>
    <n v="36"/>
    <n v="219.68"/>
    <s v="music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x v="0"/>
    <s v="USD"/>
    <n v="1311393540"/>
    <n v="1309919526"/>
    <b v="0"/>
    <n v="18"/>
    <b v="1"/>
    <x v="11"/>
    <n v="36"/>
    <n v="462.22"/>
    <s v="music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x v="0"/>
    <s v="USD"/>
    <n v="1310857200"/>
    <n v="1306525512"/>
    <b v="0"/>
    <n v="54"/>
    <b v="1"/>
    <x v="11"/>
    <n v="37"/>
    <n v="153.97999999999999"/>
    <s v="music"/>
  </r>
  <r>
    <n v="806"/>
    <s v="Golden Animals NEW Album!"/>
    <s v="Help Golden Animals finish their NEW Album!"/>
    <n v="22500"/>
    <n v="8306.42"/>
    <x v="0"/>
    <x v="0"/>
    <s v="USD"/>
    <n v="1315413339"/>
    <n v="1312821339"/>
    <b v="0"/>
    <n v="71"/>
    <b v="1"/>
    <x v="11"/>
    <n v="37"/>
    <n v="116.99"/>
    <s v="music"/>
  </r>
  <r>
    <n v="807"/>
    <s v="Sic Vita - New EP Release - 2017"/>
    <s v="Join the Sic Vita family and lend a hand as we create a new album!"/>
    <n v="22500"/>
    <n v="8301"/>
    <x v="0"/>
    <x v="0"/>
    <s v="USD"/>
    <n v="1488333600"/>
    <n v="1485270311"/>
    <b v="0"/>
    <n v="57"/>
    <b v="1"/>
    <x v="11"/>
    <n v="37"/>
    <n v="145.63"/>
    <s v="music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x v="5"/>
    <s v="CAD"/>
    <n v="1419224340"/>
    <n v="1416363886"/>
    <b v="0"/>
    <n v="43"/>
    <b v="1"/>
    <x v="11"/>
    <n v="37"/>
    <n v="193.02"/>
    <s v="music"/>
  </r>
  <r>
    <n v="809"/>
    <s v="Peter's New Album!!"/>
    <s v="Acknowledged songwriter looking to record album of new songs to secure a Publishing Contract"/>
    <n v="22000"/>
    <n v="8272"/>
    <x v="0"/>
    <x v="0"/>
    <s v="USD"/>
    <n v="1390161630"/>
    <n v="1387569630"/>
    <b v="0"/>
    <n v="52"/>
    <b v="1"/>
    <x v="11"/>
    <n v="38"/>
    <n v="159.08000000000001"/>
    <s v="music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x v="0"/>
    <s v="USD"/>
    <n v="1346462462"/>
    <n v="1343870462"/>
    <b v="0"/>
    <n v="27"/>
    <b v="1"/>
    <x v="11"/>
    <n v="38"/>
    <n v="305.77999999999997"/>
    <s v="music"/>
  </r>
  <r>
    <n v="811"/>
    <s v="Love Water Tour"/>
    <s v="We need your financial support to cover the tour costs!  (Sound, lights, travel, stage design)"/>
    <n v="22000"/>
    <n v="8241"/>
    <x v="0"/>
    <x v="0"/>
    <s v="USD"/>
    <n v="1373475120"/>
    <n v="1371569202"/>
    <b v="0"/>
    <n v="12"/>
    <b v="1"/>
    <x v="11"/>
    <n v="37"/>
    <n v="686.75"/>
    <s v="music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x v="0"/>
    <s v="USD"/>
    <n v="1362146280"/>
    <n v="1357604752"/>
    <b v="0"/>
    <n v="33"/>
    <b v="1"/>
    <x v="11"/>
    <n v="37"/>
    <n v="249.39"/>
    <s v="music"/>
  </r>
  <r>
    <n v="813"/>
    <s v="Rules of Civility and Decent Behavior"/>
    <s v="A pre order campaign to fund the pressing of our second full length vinyl LP"/>
    <n v="22000"/>
    <n v="8227"/>
    <x v="0"/>
    <x v="0"/>
    <s v="USD"/>
    <n v="1342825365"/>
    <n v="1340233365"/>
    <b v="0"/>
    <n v="96"/>
    <b v="1"/>
    <x v="11"/>
    <n v="37"/>
    <n v="85.7"/>
    <s v="music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x v="0"/>
    <s v="USD"/>
    <n v="1306865040"/>
    <n v="1305568201"/>
    <b v="0"/>
    <n v="28"/>
    <b v="1"/>
    <x v="11"/>
    <n v="37"/>
    <n v="293.27"/>
    <s v="music"/>
  </r>
  <r>
    <n v="815"/>
    <s v="Some Late Help for The Early Reset"/>
    <s v="Be a part of helping The Early Reset finish their new 7 song EP."/>
    <n v="22000"/>
    <n v="8211"/>
    <x v="0"/>
    <x v="0"/>
    <s v="USD"/>
    <n v="1414879303"/>
    <n v="1412287303"/>
    <b v="0"/>
    <n v="43"/>
    <b v="1"/>
    <x v="11"/>
    <n v="37"/>
    <n v="190.95"/>
    <s v="music"/>
  </r>
  <r>
    <n v="816"/>
    <s v="Help Friends and Family Release Their Debut Album"/>
    <s v="Friends and Family have an album for you. They need your help to release it to the world."/>
    <n v="22000"/>
    <n v="8211"/>
    <x v="0"/>
    <x v="0"/>
    <s v="USD"/>
    <n v="1365489000"/>
    <n v="1362776043"/>
    <b v="0"/>
    <n v="205"/>
    <b v="1"/>
    <x v="11"/>
    <n v="37"/>
    <n v="40.049999999999997"/>
    <s v="music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x v="0"/>
    <s v="USD"/>
    <n v="1331441940"/>
    <n v="1326810211"/>
    <b v="0"/>
    <n v="23"/>
    <b v="1"/>
    <x v="11"/>
    <n v="37"/>
    <n v="356.83"/>
    <s v="music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x v="0"/>
    <s v="USD"/>
    <n v="1344358860"/>
    <n v="1343682681"/>
    <b v="0"/>
    <n v="19"/>
    <b v="1"/>
    <x v="11"/>
    <n v="37"/>
    <n v="431.11"/>
    <s v="music"/>
  </r>
  <r>
    <n v="819"/>
    <s v="Winter Tour"/>
    <s v="We are touring the Southeast in support of our new EP"/>
    <n v="22000"/>
    <n v="8190"/>
    <x v="0"/>
    <x v="0"/>
    <s v="USD"/>
    <n v="1387601040"/>
    <n v="1386806254"/>
    <b v="0"/>
    <n v="14"/>
    <b v="1"/>
    <x v="11"/>
    <n v="37"/>
    <n v="585"/>
    <s v="music"/>
  </r>
  <r>
    <n v="820"/>
    <s v="Wyatt Lowe &amp; the Ottomatics Summer 2014 Tour!"/>
    <s v="Wyatt Lowe &amp; the Ottomatics will be hitting the road this June on a North and Southwest Summer 2014 tour!"/>
    <n v="22000"/>
    <n v="8173"/>
    <x v="0"/>
    <x v="0"/>
    <s v="USD"/>
    <n v="1402290000"/>
    <n v="1399666342"/>
    <b v="0"/>
    <n v="38"/>
    <b v="1"/>
    <x v="11"/>
    <n v="37"/>
    <n v="215.08"/>
    <s v="music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x v="0"/>
    <s v="USD"/>
    <n v="1430712060"/>
    <n v="1427753265"/>
    <b v="0"/>
    <n v="78"/>
    <b v="1"/>
    <x v="11"/>
    <n v="37"/>
    <n v="104.69"/>
    <s v="music"/>
  </r>
  <r>
    <n v="822"/>
    <s v="Soul Easy - Making music for our friends."/>
    <s v="Soul Easy recording our first full length CD.  Inspired by lots of friends and lots of good times."/>
    <n v="21000"/>
    <n v="8160"/>
    <x v="0"/>
    <x v="0"/>
    <s v="USD"/>
    <n v="1349477050"/>
    <n v="1346885050"/>
    <b v="0"/>
    <n v="69"/>
    <b v="1"/>
    <x v="11"/>
    <n v="39"/>
    <n v="118.26"/>
    <s v="music"/>
  </r>
  <r>
    <n v="823"/>
    <s v="Debut Album"/>
    <s v="Eyes For Fire is finally ready to release their Debut Album but we need YOU to help us put the final touches on it."/>
    <n v="21000"/>
    <n v="8152"/>
    <x v="0"/>
    <x v="0"/>
    <s v="USD"/>
    <n v="1427062852"/>
    <n v="1424474452"/>
    <b v="0"/>
    <n v="33"/>
    <b v="1"/>
    <x v="11"/>
    <n v="39"/>
    <n v="247.03"/>
    <s v="music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x v="0"/>
    <s v="USD"/>
    <n v="1271573940"/>
    <n v="1268459318"/>
    <b v="0"/>
    <n v="54"/>
    <b v="1"/>
    <x v="11"/>
    <n v="39"/>
    <n v="150.66999999999999"/>
    <s v="music"/>
  </r>
  <r>
    <n v="825"/>
    <s v="KILL FREEMAN"/>
    <s v="Kickstarting Kill Freeman independently. Help fund the New Record, Video and Live Shows."/>
    <n v="21000"/>
    <n v="8120"/>
    <x v="0"/>
    <x v="0"/>
    <s v="USD"/>
    <n v="1351495284"/>
    <n v="1349335284"/>
    <b v="0"/>
    <n v="99"/>
    <b v="1"/>
    <x v="11"/>
    <n v="39"/>
    <n v="82.02"/>
    <s v="music"/>
  </r>
  <r>
    <n v="826"/>
    <s v="Protect The Dream Debut Album"/>
    <s v="Protect The Dream is preparing to record their debut album 8 years in the making. Lets make it happen Kickstarter!"/>
    <n v="20000"/>
    <n v="8114"/>
    <x v="0"/>
    <x v="0"/>
    <s v="USD"/>
    <n v="1332719730"/>
    <n v="1330908930"/>
    <b v="0"/>
    <n v="49"/>
    <b v="1"/>
    <x v="11"/>
    <n v="41"/>
    <n v="165.59"/>
    <s v="music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x v="0"/>
    <s v="USD"/>
    <n v="1329248940"/>
    <n v="1326972107"/>
    <b v="0"/>
    <n v="11"/>
    <b v="1"/>
    <x v="11"/>
    <n v="41"/>
    <n v="737.27"/>
    <s v="music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x v="0"/>
    <s v="USD"/>
    <n v="1340641440"/>
    <n v="1339549982"/>
    <b v="0"/>
    <n v="38"/>
    <b v="1"/>
    <x v="11"/>
    <n v="41"/>
    <n v="213.39"/>
    <s v="music"/>
  </r>
  <r>
    <n v="829"/>
    <s v="Monk"/>
    <s v="We are a band from South East London- each member is19 years OA. We have been together for two years. Taking pride in making good music"/>
    <n v="20000"/>
    <n v="8105"/>
    <x v="0"/>
    <x v="1"/>
    <s v="GBP"/>
    <n v="1468437240"/>
    <n v="1463253240"/>
    <b v="0"/>
    <n v="16"/>
    <b v="1"/>
    <x v="11"/>
    <n v="41"/>
    <n v="506.56"/>
    <s v="music"/>
  </r>
  <r>
    <n v="830"/>
    <s v="Dark Disco Club's new album"/>
    <s v="We're making a high energy, fist pumpin', pelvis-thrusting new Rock n Roll album and we'd love for you to be a part of it."/>
    <n v="20000"/>
    <n v="8098"/>
    <x v="0"/>
    <x v="0"/>
    <s v="USD"/>
    <n v="1363952225"/>
    <n v="1361363825"/>
    <b v="0"/>
    <n v="32"/>
    <b v="1"/>
    <x v="11"/>
    <n v="40"/>
    <n v="253.06"/>
    <s v="music"/>
  </r>
  <r>
    <n v="831"/>
    <s v="Let The 7Horse Run!"/>
    <s v="7Horse is a new band with a self-funded album and a show they want to rock in your town!"/>
    <n v="20000"/>
    <n v="8095"/>
    <x v="0"/>
    <x v="0"/>
    <s v="USD"/>
    <n v="1335540694"/>
    <n v="1332948694"/>
    <b v="0"/>
    <n v="20"/>
    <b v="1"/>
    <x v="11"/>
    <n v="40"/>
    <n v="404.75"/>
    <s v="music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x v="0"/>
    <s v="USD"/>
    <n v="1327133580"/>
    <n v="1321978335"/>
    <b v="0"/>
    <n v="154"/>
    <b v="1"/>
    <x v="11"/>
    <n v="40"/>
    <n v="52.54"/>
    <s v="music"/>
  </r>
  <r>
    <n v="833"/>
    <s v="Ragman Rolls"/>
    <s v="This is an American rock album."/>
    <n v="20000"/>
    <n v="8084"/>
    <x v="0"/>
    <x v="0"/>
    <s v="USD"/>
    <n v="1397941475"/>
    <n v="1395349475"/>
    <b v="0"/>
    <n v="41"/>
    <b v="1"/>
    <x v="11"/>
    <n v="40"/>
    <n v="197.17"/>
    <s v="music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x v="0"/>
    <s v="USD"/>
    <n v="1372651140"/>
    <n v="1369770292"/>
    <b v="0"/>
    <n v="75"/>
    <b v="1"/>
    <x v="11"/>
    <n v="40"/>
    <n v="107.74"/>
    <s v="music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x v="0"/>
    <s v="USD"/>
    <n v="1337396400"/>
    <n v="1333709958"/>
    <b v="0"/>
    <n v="40"/>
    <b v="1"/>
    <x v="11"/>
    <n v="40"/>
    <n v="201.93"/>
    <s v="music"/>
  </r>
  <r>
    <n v="836"/>
    <s v="DESMADRE Full Album + Press Kit"/>
    <s v="An album you can bring home to mom."/>
    <n v="20000"/>
    <n v="8076"/>
    <x v="0"/>
    <x v="0"/>
    <s v="USD"/>
    <n v="1381108918"/>
    <n v="1378516918"/>
    <b v="0"/>
    <n v="46"/>
    <b v="1"/>
    <x v="11"/>
    <n v="40"/>
    <n v="175.57"/>
    <s v="music"/>
  </r>
  <r>
    <n v="837"/>
    <s v="Take 147 - Nothin' to Lose CD Project"/>
    <s v="Take 147 is currently in the process of recording the debut album called, &quot;Nothin' to Lose&quot;."/>
    <n v="20000"/>
    <n v="8070.43"/>
    <x v="0"/>
    <x v="0"/>
    <s v="USD"/>
    <n v="1398988662"/>
    <n v="1396396662"/>
    <b v="0"/>
    <n v="62"/>
    <b v="1"/>
    <x v="11"/>
    <n v="40"/>
    <n v="130.16999999999999"/>
    <s v="music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x v="0"/>
    <s v="USD"/>
    <n v="1326835985"/>
    <n v="1324243985"/>
    <b v="0"/>
    <n v="61"/>
    <b v="1"/>
    <x v="11"/>
    <n v="40"/>
    <n v="132.19999999999999"/>
    <s v="music"/>
  </r>
  <r>
    <n v="839"/>
    <s v="The Waffle Stompers - We'll Never Die"/>
    <s v="The Waffle Stompers need your support to keep doing what we love--go on tour, make music and music videos."/>
    <n v="20000"/>
    <n v="8058.55"/>
    <x v="0"/>
    <x v="0"/>
    <s v="USD"/>
    <n v="1348337956"/>
    <n v="1345745956"/>
    <b v="0"/>
    <n v="96"/>
    <b v="1"/>
    <x v="11"/>
    <n v="40"/>
    <n v="83.94"/>
    <s v="music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x v="0"/>
    <s v="USD"/>
    <n v="1474694787"/>
    <n v="1472102787"/>
    <b v="0"/>
    <n v="190"/>
    <b v="1"/>
    <x v="12"/>
    <n v="40"/>
    <n v="42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x v="0"/>
    <s v="USD"/>
    <n v="1415653663"/>
    <n v="1413058063"/>
    <b v="1"/>
    <n v="94"/>
    <b v="1"/>
    <x v="12"/>
    <n v="40"/>
    <n v="85.48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x v="5"/>
    <s v="CAD"/>
    <n v="1381723140"/>
    <n v="1378735983"/>
    <b v="1"/>
    <n v="39"/>
    <b v="1"/>
    <x v="12"/>
    <n v="40"/>
    <n v="205.79"/>
    <s v="music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x v="0"/>
    <s v="USD"/>
    <n v="1414817940"/>
    <n v="1411489552"/>
    <b v="1"/>
    <n v="159"/>
    <b v="1"/>
    <x v="12"/>
    <n v="40"/>
    <n v="50.38"/>
    <s v="music"/>
  </r>
  <r>
    <n v="845"/>
    <s v="Shadow and Steel: The new album from Master Sword"/>
    <s v="Help Legend of Zelda tribute band Master Sword complete their latest heavy metal album: Shadow and Steel!"/>
    <n v="20000"/>
    <n v="8005"/>
    <x v="0"/>
    <x v="0"/>
    <s v="USD"/>
    <n v="1473047940"/>
    <n v="1469595396"/>
    <b v="0"/>
    <n v="177"/>
    <b v="1"/>
    <x v="12"/>
    <n v="40"/>
    <n v="45.23"/>
    <s v="music"/>
  </r>
  <r>
    <n v="846"/>
    <s v="CURVE: The debut album from Miroist needs awesome merch"/>
    <s v="Pre-order and help me fund new merchandise so we can make the album release something amazing."/>
    <n v="20000"/>
    <n v="8001"/>
    <x v="0"/>
    <x v="1"/>
    <s v="GBP"/>
    <n v="1394460000"/>
    <n v="1393233855"/>
    <b v="0"/>
    <n v="47"/>
    <b v="1"/>
    <x v="12"/>
    <n v="40"/>
    <n v="170.23"/>
    <s v="music"/>
  </r>
  <r>
    <n v="847"/>
    <s v="CENTROPYMUSIC"/>
    <s v="MUSIC WITH MEANING!  MUSIC THAT MATTERS!!!"/>
    <n v="20000"/>
    <n v="8000"/>
    <x v="0"/>
    <x v="0"/>
    <s v="USD"/>
    <n v="1436555376"/>
    <n v="1433963376"/>
    <b v="0"/>
    <n v="1"/>
    <b v="1"/>
    <x v="12"/>
    <n v="40"/>
    <n v="8000"/>
    <s v="music"/>
  </r>
  <r>
    <n v="848"/>
    <s v="God Am"/>
    <s v="God Am, a Grunge/Doom metal band, who have been trying to fund the production of our EP to bring you a unique aural assault."/>
    <n v="20000"/>
    <n v="7981"/>
    <x v="0"/>
    <x v="0"/>
    <s v="USD"/>
    <n v="1429038033"/>
    <n v="1426446033"/>
    <b v="0"/>
    <n v="16"/>
    <b v="1"/>
    <x v="12"/>
    <n v="40"/>
    <n v="498.81"/>
    <s v="music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x v="0"/>
    <s v="USD"/>
    <n v="1426473264"/>
    <n v="1424057664"/>
    <b v="0"/>
    <n v="115"/>
    <b v="1"/>
    <x v="12"/>
    <n v="40"/>
    <n v="69.06"/>
    <s v="music"/>
  </r>
  <r>
    <n v="850"/>
    <s v="Yet Further: Sioum's Second Full-Length Album"/>
    <s v="Help Chicago-based instrumental group Sioum complete the production of their 2nd full-length album."/>
    <n v="20000"/>
    <n v="7934"/>
    <x v="0"/>
    <x v="0"/>
    <s v="USD"/>
    <n v="1461560340"/>
    <n v="1458762717"/>
    <b v="0"/>
    <n v="133"/>
    <b v="1"/>
    <x v="12"/>
    <n v="40"/>
    <n v="59.65"/>
    <s v="music"/>
  </r>
  <r>
    <n v="851"/>
    <s v="M.F.Crew, 1er Album &quot;First Ride&quot;"/>
    <s v="Salut, nous c'est M.F.Crew, on a besoin de vous pour produire notre premier album &quot;First Ride&quot; ! :)"/>
    <n v="20000"/>
    <n v="7917.45"/>
    <x v="0"/>
    <x v="6"/>
    <s v="EUR"/>
    <n v="1469994300"/>
    <n v="1464815253"/>
    <b v="0"/>
    <n v="70"/>
    <b v="1"/>
    <x v="12"/>
    <n v="40"/>
    <n v="113.11"/>
    <s v="music"/>
  </r>
  <r>
    <n v="852"/>
    <s v="Covers Album - Limited Vinyl Pressing"/>
    <s v="Limited edition 2x12&quot; vinyl pressing of our latest album &quot;Who Do You Think We Are?&quot;"/>
    <n v="20000"/>
    <n v="7905"/>
    <x v="0"/>
    <x v="0"/>
    <s v="USD"/>
    <n v="1477342800"/>
    <n v="1476386395"/>
    <b v="0"/>
    <n v="62"/>
    <b v="1"/>
    <x v="12"/>
    <n v="40"/>
    <n v="127.5"/>
    <s v="music"/>
  </r>
  <r>
    <n v="853"/>
    <s v="sloggoth"/>
    <s v="Help release a CD of sloggoth's first album &quot;sloggoth&quot;.  All contributors of $5 or more get a CD when the goal is met!"/>
    <n v="20000"/>
    <n v="7905"/>
    <x v="0"/>
    <x v="0"/>
    <s v="USD"/>
    <n v="1424116709"/>
    <n v="1421524709"/>
    <b v="0"/>
    <n v="10"/>
    <b v="1"/>
    <x v="12"/>
    <n v="40"/>
    <n v="790.5"/>
    <s v="music"/>
  </r>
  <r>
    <n v="854"/>
    <s v="Westfield Massacre - Sophomore Album &amp; Tour"/>
    <s v="Writing and Recording Sophomore record, and funding Tour to support Spring 2017 album release."/>
    <n v="20000"/>
    <n v="7877"/>
    <x v="0"/>
    <x v="0"/>
    <s v="USD"/>
    <n v="1482901546"/>
    <n v="1480309546"/>
    <b v="0"/>
    <n v="499"/>
    <b v="1"/>
    <x v="12"/>
    <n v="39"/>
    <n v="15.79"/>
    <s v="music"/>
  </r>
  <r>
    <n v="855"/>
    <s v="AtteroTerra's Sophomore Album - Pray for Apocalypse"/>
    <s v="AtteroTerra's &quot;Pray for Apocalypse&quot; is fully completed, and only being held up by funding."/>
    <n v="20000"/>
    <n v="7876"/>
    <x v="0"/>
    <x v="0"/>
    <s v="USD"/>
    <n v="1469329217"/>
    <n v="1466737217"/>
    <b v="0"/>
    <n v="47"/>
    <b v="1"/>
    <x v="12"/>
    <n v="39"/>
    <n v="167.57"/>
    <s v="music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x v="12"/>
    <s v="EUR"/>
    <n v="1477422000"/>
    <n v="1472282956"/>
    <b v="0"/>
    <n v="28"/>
    <b v="1"/>
    <x v="12"/>
    <n v="39"/>
    <n v="281.18"/>
    <s v="music"/>
  </r>
  <r>
    <n v="857"/>
    <s v="A Reason To Breathe - DEBUT ALBUM"/>
    <s v="Modern Post-Hardcore/Electro music (Hardstyle, EDM, Trap, Dubstep, Dembow, House)."/>
    <n v="20000"/>
    <n v="7860"/>
    <x v="0"/>
    <x v="3"/>
    <s v="EUR"/>
    <n v="1448463431"/>
    <n v="1444831031"/>
    <b v="0"/>
    <n v="24"/>
    <b v="1"/>
    <x v="12"/>
    <n v="39"/>
    <n v="327.5"/>
    <s v="music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x v="1"/>
    <s v="GBP"/>
    <n v="1429138740"/>
    <n v="1426528418"/>
    <b v="0"/>
    <n v="76"/>
    <b v="1"/>
    <x v="12"/>
    <n v="39"/>
    <n v="103.14"/>
    <s v="music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12"/>
    <n v="39"/>
    <n v="79.94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2"/>
    <x v="0"/>
    <s v="USD"/>
    <n v="1385123713"/>
    <n v="1382528113"/>
    <b v="0"/>
    <n v="48"/>
    <b v="0"/>
    <x v="13"/>
    <n v="39"/>
    <n v="163.19"/>
    <s v="music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2"/>
    <x v="0"/>
    <s v="USD"/>
    <n v="1474067404"/>
    <n v="1471475404"/>
    <b v="0"/>
    <n v="2"/>
    <b v="0"/>
    <x v="13"/>
    <n v="39"/>
    <n v="3905"/>
    <s v="music"/>
  </r>
  <r>
    <n v="862"/>
    <s v="The London Jazz Machine  - Jazz greats musical project"/>
    <s v="I want to work with the great John Goodsall and Percy Jones from Brand X to create the ultimate new jazz album."/>
    <n v="20000"/>
    <n v="7795"/>
    <x v="2"/>
    <x v="1"/>
    <s v="GBP"/>
    <n v="1384179548"/>
    <n v="1381583948"/>
    <b v="0"/>
    <n v="4"/>
    <b v="0"/>
    <x v="13"/>
    <n v="39"/>
    <n v="1948.75"/>
    <s v="music"/>
  </r>
  <r>
    <n v="863"/>
    <s v="Help Fund Jason's Debut Jazz CD &quot;Exodus&quot;"/>
    <s v="I'm making the move from a side man in local groups to the leader with this debut jazz CD project."/>
    <n v="20000"/>
    <n v="7793"/>
    <x v="2"/>
    <x v="0"/>
    <s v="USD"/>
    <n v="1329014966"/>
    <n v="1326422966"/>
    <b v="0"/>
    <n v="5"/>
    <b v="0"/>
    <x v="13"/>
    <n v="39"/>
    <n v="1558.6"/>
    <s v="music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2"/>
    <x v="0"/>
    <s v="USD"/>
    <n v="1381917540"/>
    <n v="1379990038"/>
    <b v="0"/>
    <n v="79"/>
    <b v="0"/>
    <x v="13"/>
    <n v="39"/>
    <n v="98.61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2"/>
    <x v="0"/>
    <s v="USD"/>
    <n v="1358361197"/>
    <n v="1353177197"/>
    <b v="0"/>
    <n v="2"/>
    <b v="0"/>
    <x v="13"/>
    <n v="39"/>
    <n v="3892.5"/>
    <s v="music"/>
  </r>
  <r>
    <n v="866"/>
    <s v="California Dreamin' Tour 2015"/>
    <s v="Drivetime heads to Cali for summer tour supported by @Smoothjazz.com &amp; @JJZPhilly  #Spaghettini #The Roxy"/>
    <n v="20000"/>
    <n v="7764"/>
    <x v="2"/>
    <x v="0"/>
    <s v="USD"/>
    <n v="1425136200"/>
    <n v="1421853518"/>
    <b v="0"/>
    <n v="11"/>
    <b v="0"/>
    <x v="13"/>
    <n v="39"/>
    <n v="705.82"/>
    <s v="music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2"/>
    <x v="0"/>
    <s v="USD"/>
    <n v="1259643540"/>
    <n v="1254450706"/>
    <b v="0"/>
    <n v="11"/>
    <b v="0"/>
    <x v="13"/>
    <n v="39"/>
    <n v="704.55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2"/>
    <x v="0"/>
    <s v="USD"/>
    <n v="1389055198"/>
    <n v="1386463198"/>
    <b v="0"/>
    <n v="1"/>
    <b v="0"/>
    <x v="13"/>
    <n v="39"/>
    <n v="7733"/>
    <s v="music"/>
  </r>
  <r>
    <n v="869"/>
    <s v="Live DVD Concert by Twice As Good"/>
    <s v="The band Twice As Good wants to create and distribute a DVD of their live concert performance. This amazing band needs to be seen!"/>
    <n v="20000"/>
    <n v="7711.3"/>
    <x v="2"/>
    <x v="0"/>
    <s v="USD"/>
    <n v="1365448657"/>
    <n v="1362860257"/>
    <b v="0"/>
    <n v="3"/>
    <b v="0"/>
    <x v="13"/>
    <n v="39"/>
    <n v="2570.4299999999998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2"/>
    <x v="0"/>
    <s v="USD"/>
    <n v="1385735295"/>
    <n v="1383139695"/>
    <b v="0"/>
    <n v="12"/>
    <b v="0"/>
    <x v="13"/>
    <n v="38"/>
    <n v="640.41999999999996"/>
    <s v="music"/>
  </r>
  <r>
    <n v="872"/>
    <s v="Songs of Africa Ensemble Goodwill Africa Tour"/>
    <s v="The Songs of Africa Ensemble embarks on their first Goodwill Africa Tour, to taste African music &amp; culture firsthand."/>
    <n v="20000"/>
    <n v="7670"/>
    <x v="2"/>
    <x v="0"/>
    <s v="USD"/>
    <n v="1299786527"/>
    <n v="1295898527"/>
    <b v="0"/>
    <n v="2"/>
    <b v="0"/>
    <x v="13"/>
    <n v="38"/>
    <n v="3835"/>
    <s v="music"/>
  </r>
  <r>
    <n v="873"/>
    <s v="The Dreamer-An Original Jazz CD"/>
    <s v="Fall in love with &quot;The Dreamer&quot;, new original music from trumpeter Freddie Dunn!"/>
    <n v="20000"/>
    <n v="7665"/>
    <x v="2"/>
    <x v="0"/>
    <s v="USD"/>
    <n v="1352610040"/>
    <n v="1349150440"/>
    <b v="0"/>
    <n v="5"/>
    <b v="0"/>
    <x v="13"/>
    <n v="38"/>
    <n v="1533"/>
    <s v="music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2"/>
    <x v="0"/>
    <s v="USD"/>
    <n v="1367676034"/>
    <n v="1365084034"/>
    <b v="0"/>
    <n v="21"/>
    <b v="0"/>
    <x v="13"/>
    <n v="38"/>
    <n v="364.52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2"/>
    <x v="0"/>
    <s v="USD"/>
    <n v="1442856131"/>
    <n v="1441128131"/>
    <b v="0"/>
    <n v="0"/>
    <b v="0"/>
    <x v="13"/>
    <n v="38"/>
    <s v="No Backers"/>
    <s v="music"/>
  </r>
  <r>
    <n v="876"/>
    <s v="Sound Of Dobells"/>
    <s v="What was the greatest record shop ever?  DOBELLS!"/>
    <n v="20000"/>
    <n v="7620"/>
    <x v="2"/>
    <x v="1"/>
    <s v="GBP"/>
    <n v="1359978927"/>
    <n v="1357127727"/>
    <b v="0"/>
    <n v="45"/>
    <b v="0"/>
    <x v="13"/>
    <n v="38"/>
    <n v="169.33"/>
    <s v="music"/>
  </r>
  <r>
    <n v="877"/>
    <s v="A Saxidentals Music Video!!!"/>
    <s v="The Saxidentals are a Laie, HI based saxophone quartet. We have been playing gigs all around Laie and would love to make a music video!"/>
    <n v="20000"/>
    <n v="7617"/>
    <x v="2"/>
    <x v="0"/>
    <s v="USD"/>
    <n v="1387479360"/>
    <n v="1384887360"/>
    <b v="0"/>
    <n v="29"/>
    <b v="0"/>
    <x v="13"/>
    <n v="38"/>
    <n v="262.66000000000003"/>
    <s v="music"/>
  </r>
  <r>
    <n v="878"/>
    <s v="Justin Cron's Sax Debut Album"/>
    <s v="Join in and help me make my first jazz album. I would really like to make a Christmas album and a smooth jazz CD. Want a FREE CD?"/>
    <n v="20000"/>
    <n v="7595.43"/>
    <x v="2"/>
    <x v="0"/>
    <s v="USD"/>
    <n v="1293082524"/>
    <n v="1290490524"/>
    <b v="0"/>
    <n v="2"/>
    <b v="0"/>
    <x v="13"/>
    <n v="38"/>
    <n v="3797.72"/>
    <s v="music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2"/>
    <x v="0"/>
    <s v="USD"/>
    <n v="1338321305"/>
    <n v="1336506905"/>
    <b v="0"/>
    <n v="30"/>
    <b v="0"/>
    <x v="13"/>
    <n v="38"/>
    <n v="252.53"/>
    <s v="music"/>
  </r>
  <r>
    <n v="880"/>
    <s v="Lifelike Figures Vinyl Pressing!"/>
    <s v="A record representing an era in East Bay local music that sustained art &amp; community that deserves to be preserved on 180 gram vinyl."/>
    <n v="20000"/>
    <n v="7559"/>
    <x v="2"/>
    <x v="0"/>
    <s v="USD"/>
    <n v="1351582938"/>
    <n v="1348731738"/>
    <b v="0"/>
    <n v="8"/>
    <b v="0"/>
    <x v="14"/>
    <n v="38"/>
    <n v="944.88"/>
    <s v="music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2"/>
    <x v="0"/>
    <s v="USD"/>
    <n v="1326520886"/>
    <n v="1322632886"/>
    <b v="0"/>
    <n v="1"/>
    <b v="0"/>
    <x v="14"/>
    <n v="38"/>
    <n v="7555"/>
    <s v="music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2"/>
    <x v="0"/>
    <s v="USD"/>
    <n v="1315341550"/>
    <n v="1312490350"/>
    <b v="0"/>
    <n v="14"/>
    <b v="0"/>
    <x v="14"/>
    <n v="38"/>
    <n v="538.57000000000005"/>
    <s v="music"/>
  </r>
  <r>
    <n v="883"/>
    <s v="Dana Lawrence Music NEW EP"/>
    <s v="Seeking supporters to help me break the 15 year streak since my last record.  Dana Lawrence Music is ready to go back into the studio!"/>
    <n v="20000"/>
    <n v="7530"/>
    <x v="2"/>
    <x v="0"/>
    <s v="USD"/>
    <n v="1456957635"/>
    <n v="1451773635"/>
    <b v="0"/>
    <n v="24"/>
    <b v="0"/>
    <x v="14"/>
    <n v="38"/>
    <n v="313.75"/>
    <s v="music"/>
  </r>
  <r>
    <n v="884"/>
    <s v="Angwish &quot;I Wanna Be Your Monkey&quot; Music Video"/>
    <s v="We need to hire an animal trainer to have a chimpanzee actor perform in our music video with us!"/>
    <n v="20000"/>
    <n v="7527"/>
    <x v="2"/>
    <x v="0"/>
    <s v="USD"/>
    <n v="1336789860"/>
    <n v="1331666146"/>
    <b v="0"/>
    <n v="2"/>
    <b v="0"/>
    <x v="14"/>
    <n v="38"/>
    <n v="3763.5"/>
    <s v="music"/>
  </r>
  <r>
    <n v="885"/>
    <s v="Origin - Cobrette Bardole's Sophomore Album!"/>
    <s v="Cobrette Bardole's widely anticipated sophomore release is ready for tracking and he needs your help to make it a reality!"/>
    <n v="20000"/>
    <n v="7525.12"/>
    <x v="2"/>
    <x v="0"/>
    <s v="USD"/>
    <n v="1483137311"/>
    <n v="1481322911"/>
    <b v="0"/>
    <n v="21"/>
    <b v="0"/>
    <x v="14"/>
    <n v="38"/>
    <n v="358.34"/>
    <s v="music"/>
  </r>
  <r>
    <n v="886"/>
    <s v="Sap Laughter : Merch Fundraiser!"/>
    <s v="The time has finally come... Sap Laughter is in the process of updating our merchandise setup, and we need your help making it happen!"/>
    <n v="20000"/>
    <n v="7520"/>
    <x v="2"/>
    <x v="0"/>
    <s v="USD"/>
    <n v="1473972813"/>
    <n v="1471812813"/>
    <b v="0"/>
    <n v="7"/>
    <b v="0"/>
    <x v="14"/>
    <n v="38"/>
    <n v="1074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2"/>
    <x v="0"/>
    <s v="USD"/>
    <n v="1338159655"/>
    <n v="1335567655"/>
    <b v="0"/>
    <n v="0"/>
    <b v="0"/>
    <x v="14"/>
    <n v="38"/>
    <s v="No Backers"/>
    <s v="music"/>
  </r>
  <r>
    <n v="888"/>
    <s v="Ginger Binge's first album"/>
    <s v="Support Ginger Binge sounds. We're an independent 'cosmic Americana' band. We love to play music for you. We are grateful for your help"/>
    <n v="20000"/>
    <n v="7500"/>
    <x v="2"/>
    <x v="0"/>
    <s v="USD"/>
    <n v="1314856800"/>
    <n v="1311789885"/>
    <b v="0"/>
    <n v="4"/>
    <b v="0"/>
    <x v="14"/>
    <n v="38"/>
    <n v="1875"/>
    <s v="music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2"/>
    <x v="0"/>
    <s v="USD"/>
    <n v="1412534943"/>
    <n v="1409942943"/>
    <b v="0"/>
    <n v="32"/>
    <b v="0"/>
    <x v="14"/>
    <n v="37"/>
    <n v="234.22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2"/>
    <x v="0"/>
    <s v="USD"/>
    <n v="1385055979"/>
    <n v="1382460379"/>
    <b v="0"/>
    <n v="4"/>
    <b v="0"/>
    <x v="14"/>
    <n v="37"/>
    <n v="1861.29"/>
    <s v="music"/>
  </r>
  <r>
    <n v="891"/>
    <s v="Den-Mate: New EP and Tour"/>
    <s v="Along with a new EP production and release, it's time to bring Den-Mate, LIVE, to a location near you - East Coast and Beyond!"/>
    <n v="20000"/>
    <n v="7433.48"/>
    <x v="2"/>
    <x v="0"/>
    <s v="USD"/>
    <n v="1408581930"/>
    <n v="1405989930"/>
    <b v="0"/>
    <n v="9"/>
    <b v="0"/>
    <x v="14"/>
    <n v="37"/>
    <n v="825.94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2"/>
    <x v="0"/>
    <s v="USD"/>
    <n v="1280635200"/>
    <n v="1273121283"/>
    <b v="0"/>
    <n v="17"/>
    <b v="0"/>
    <x v="14"/>
    <n v="37"/>
    <n v="436.18"/>
    <s v="music"/>
  </r>
  <r>
    <n v="893"/>
    <s v="The Big Band Theory Music Festival"/>
    <s v="The Philly music scene is full of amazing talent. This annual music festival is to celebrate those gems within that scene!"/>
    <n v="20000"/>
    <n v="7412"/>
    <x v="2"/>
    <x v="0"/>
    <s v="USD"/>
    <n v="1427920363"/>
    <n v="1425331963"/>
    <b v="0"/>
    <n v="5"/>
    <b v="0"/>
    <x v="14"/>
    <n v="37"/>
    <n v="1482.4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2"/>
    <x v="0"/>
    <s v="USD"/>
    <n v="1287975829"/>
    <n v="1284087829"/>
    <b v="0"/>
    <n v="7"/>
    <b v="0"/>
    <x v="14"/>
    <n v="37"/>
    <n v="1054.72"/>
    <s v="music"/>
  </r>
  <r>
    <n v="896"/>
    <s v="Hardsoul Poets New Album!"/>
    <s v="The people have spoken...the stars have aligned...Hardsoul Poets are making a new record and we want our fans on the front lines."/>
    <n v="20000"/>
    <n v="7365"/>
    <x v="2"/>
    <x v="0"/>
    <s v="USD"/>
    <n v="1440734400"/>
    <n v="1438549026"/>
    <b v="0"/>
    <n v="72"/>
    <b v="0"/>
    <x v="14"/>
    <n v="37"/>
    <n v="102.29"/>
    <s v="music"/>
  </r>
  <r>
    <n v="897"/>
    <s v="Park XXVII Album Release"/>
    <s v="Park XXVII is putting together an album of up and coming Georgia bands. We need money to fund the recording/production costs of this cd"/>
    <n v="20000"/>
    <n v="7344"/>
    <x v="2"/>
    <x v="0"/>
    <s v="USD"/>
    <n v="1354123908"/>
    <n v="1351528308"/>
    <b v="0"/>
    <n v="0"/>
    <b v="0"/>
    <x v="14"/>
    <n v="37"/>
    <s v="No Backers"/>
    <s v="music"/>
  </r>
  <r>
    <n v="898"/>
    <s v="Foundations: 12 Songs in 2012"/>
    <s v="For each month in 2012, Sonnet will be releasing a Jesus-celebrating, grave-shattering, ear-tickling, mind-provoking song!"/>
    <n v="20000"/>
    <n v="7340"/>
    <x v="2"/>
    <x v="0"/>
    <s v="USD"/>
    <n v="1326651110"/>
    <n v="1322763110"/>
    <b v="0"/>
    <n v="2"/>
    <b v="0"/>
    <x v="14"/>
    <n v="37"/>
    <n v="3670"/>
    <s v="music"/>
  </r>
  <r>
    <n v="899"/>
    <s v="Lets get 48/14 pressed!!!"/>
    <s v="Lets get 48/14 pressed and in your cd players,ipods,blogs, and facebook status'. Lets get it everywhere!"/>
    <n v="20000"/>
    <n v="7336.01"/>
    <x v="2"/>
    <x v="0"/>
    <s v="USD"/>
    <n v="1306549362"/>
    <n v="1302661362"/>
    <b v="0"/>
    <n v="8"/>
    <b v="0"/>
    <x v="14"/>
    <n v="37"/>
    <n v="917"/>
    <s v="music"/>
  </r>
  <r>
    <n v="900"/>
    <s v="Project Revive: Protecting the Creative Impulse"/>
    <s v="With Project Revive, I aim to protect and nurture the creative impulse through music."/>
    <n v="20000"/>
    <n v="7326.88"/>
    <x v="2"/>
    <x v="0"/>
    <s v="USD"/>
    <n v="1459365802"/>
    <n v="1456777402"/>
    <b v="0"/>
    <n v="2"/>
    <b v="0"/>
    <x v="13"/>
    <n v="37"/>
    <n v="3663.44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2"/>
    <x v="0"/>
    <s v="USD"/>
    <n v="1276024260"/>
    <n v="1272050914"/>
    <b v="0"/>
    <n v="0"/>
    <b v="0"/>
    <x v="13"/>
    <n v="37"/>
    <s v="No Backers"/>
    <s v="music"/>
  </r>
  <r>
    <n v="902"/>
    <s v="MISTER BROWN"/>
    <s v="I'VE STARTED A BRAND NEW ALBUM THAT WILL FEATURE ACID JAZZ, FUNK, ROCK, AND DANCE WITH THE PROMISE OF TOURING NEXT YEAR IN THE USA"/>
    <n v="20000"/>
    <n v="7226"/>
    <x v="2"/>
    <x v="0"/>
    <s v="USD"/>
    <n v="1409412600"/>
    <n v="1404947422"/>
    <b v="0"/>
    <n v="3"/>
    <b v="0"/>
    <x v="13"/>
    <n v="36"/>
    <n v="2408.67"/>
    <s v="music"/>
  </r>
  <r>
    <n v="903"/>
    <s v="U City Jazz Festival, St. Louis, MO"/>
    <s v="The U City Jazz Festival is offered for free to the community and features the best jazz talent from the midwest."/>
    <n v="20000"/>
    <n v="7220"/>
    <x v="2"/>
    <x v="0"/>
    <s v="USD"/>
    <n v="1348367100"/>
    <n v="1346180780"/>
    <b v="0"/>
    <n v="4"/>
    <b v="0"/>
    <x v="13"/>
    <n v="36"/>
    <n v="1805"/>
    <s v="music"/>
  </r>
  <r>
    <n v="904"/>
    <s v="The Woodlands Jazz Fest"/>
    <s v="Support the preservation of Jazz and help us become a national Jazz Festival with the best music, food, and fun for all ages!"/>
    <n v="20000"/>
    <n v="7219"/>
    <x v="2"/>
    <x v="0"/>
    <s v="USD"/>
    <n v="1451786137"/>
    <n v="1449194137"/>
    <b v="0"/>
    <n v="3"/>
    <b v="0"/>
    <x v="13"/>
    <n v="36"/>
    <n v="2406.33"/>
    <s v="music"/>
  </r>
  <r>
    <n v="905"/>
    <s v="Jazz For Everyone!"/>
    <s v="Working hard to get into the studio to record, produce, and edit my break out CD. I hope to realize my vision!"/>
    <n v="20000"/>
    <n v="7206"/>
    <x v="2"/>
    <x v="0"/>
    <s v="USD"/>
    <n v="1295847926"/>
    <n v="1290663926"/>
    <b v="0"/>
    <n v="6"/>
    <b v="0"/>
    <x v="13"/>
    <n v="36"/>
    <n v="1201"/>
    <s v="music"/>
  </r>
  <r>
    <n v="906"/>
    <s v="24th Music Presents Channeling Motown (Live)"/>
    <s v="The DMV's most respected saxophonist pay tribute to Motown."/>
    <n v="20000"/>
    <n v="7184"/>
    <x v="2"/>
    <x v="0"/>
    <s v="USD"/>
    <n v="1394681590"/>
    <n v="1392093190"/>
    <b v="0"/>
    <n v="0"/>
    <b v="0"/>
    <x v="13"/>
    <n v="36"/>
    <s v="No Backers"/>
    <s v="music"/>
  </r>
  <r>
    <n v="907"/>
    <s v="Greg Chambers Saxophone CD"/>
    <s v="Greg Chambers' self-titled CD needs support for post production, replication, and promotion."/>
    <n v="20000"/>
    <n v="7173"/>
    <x v="2"/>
    <x v="0"/>
    <s v="USD"/>
    <n v="1315715823"/>
    <n v="1313123823"/>
    <b v="0"/>
    <n v="0"/>
    <b v="0"/>
    <x v="13"/>
    <n v="36"/>
    <s v="No Backers"/>
    <s v="music"/>
  </r>
  <r>
    <n v="908"/>
    <s v="Help Tony Copeland and get free cd's and mp3's"/>
    <s v="This project is designed to help protect the environment by using Eco-friendly product packaging."/>
    <n v="20000"/>
    <n v="7164"/>
    <x v="2"/>
    <x v="0"/>
    <s v="USD"/>
    <n v="1280206740"/>
    <n v="1276283655"/>
    <b v="0"/>
    <n v="0"/>
    <b v="0"/>
    <x v="13"/>
    <n v="36"/>
    <s v="No Backers"/>
    <s v="music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2"/>
    <x v="0"/>
    <s v="USD"/>
    <n v="1343016000"/>
    <n v="1340296440"/>
    <b v="0"/>
    <n v="8"/>
    <b v="0"/>
    <x v="13"/>
    <n v="36"/>
    <n v="895.02"/>
    <s v="music"/>
  </r>
  <r>
    <n v="910"/>
    <s v="Hattie Bee's Second Album"/>
    <s v="After the success of my first album &quot;A Very Hattie Christmas&quot; I'm coming back with my second album &quot;The Way We Used To Bee&quot;."/>
    <n v="20000"/>
    <n v="7140"/>
    <x v="2"/>
    <x v="1"/>
    <s v="GBP"/>
    <n v="1488546319"/>
    <n v="1483362319"/>
    <b v="0"/>
    <n v="5"/>
    <b v="0"/>
    <x v="13"/>
    <n v="36"/>
    <n v="1428"/>
    <s v="music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2"/>
    <x v="0"/>
    <s v="USD"/>
    <n v="1390522045"/>
    <n v="1388707645"/>
    <b v="0"/>
    <n v="0"/>
    <b v="0"/>
    <x v="13"/>
    <n v="36"/>
    <s v="No Backers"/>
    <s v="music"/>
  </r>
  <r>
    <n v="912"/>
    <s v="Triad a new album by James Murrell"/>
    <s v="My new album will be called Triad, an album of original music performed by me &amp; guest musical artists."/>
    <n v="20000"/>
    <n v="7062"/>
    <x v="2"/>
    <x v="0"/>
    <s v="USD"/>
    <n v="1355197047"/>
    <n v="1350009447"/>
    <b v="0"/>
    <n v="2"/>
    <b v="0"/>
    <x v="13"/>
    <n v="35"/>
    <n v="3531"/>
    <s v="music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2"/>
    <x v="0"/>
    <s v="USD"/>
    <n v="1336188019"/>
    <n v="1333596019"/>
    <b v="0"/>
    <n v="24"/>
    <b v="0"/>
    <x v="13"/>
    <n v="35"/>
    <n v="293.89999999999998"/>
    <s v="music"/>
  </r>
  <r>
    <n v="914"/>
    <s v="Soul Of Man Video Project"/>
    <s v="This project is for the making of a music video. All funds will go towards production costs for this event only."/>
    <n v="20000"/>
    <n v="7050"/>
    <x v="2"/>
    <x v="0"/>
    <s v="USD"/>
    <n v="1345918747"/>
    <n v="1343326747"/>
    <b v="0"/>
    <n v="0"/>
    <b v="0"/>
    <x v="13"/>
    <n v="35"/>
    <s v="No Backers"/>
    <s v="music"/>
  </r>
  <r>
    <n v="915"/>
    <s v="Russ Spiegel's Uncommon Knowledge: The Deep Brooklyn Suite"/>
    <s v="â€œThe Deep Brooklyn Suiteâ€ is a series of musical impressions about living and surviving in Brooklyn."/>
    <n v="20000"/>
    <n v="7040"/>
    <x v="2"/>
    <x v="0"/>
    <s v="USD"/>
    <n v="1330577940"/>
    <n v="1327853914"/>
    <b v="0"/>
    <n v="9"/>
    <b v="0"/>
    <x v="13"/>
    <n v="35"/>
    <n v="782.22"/>
    <s v="music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2"/>
    <x v="0"/>
    <s v="USD"/>
    <n v="1287723600"/>
    <n v="1284409734"/>
    <b v="0"/>
    <n v="0"/>
    <b v="0"/>
    <x v="13"/>
    <n v="35"/>
    <s v="No Backers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2"/>
    <x v="0"/>
    <s v="USD"/>
    <n v="1405305000"/>
    <n v="1402612730"/>
    <b v="0"/>
    <n v="1"/>
    <b v="0"/>
    <x v="13"/>
    <n v="35"/>
    <n v="7015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2"/>
    <x v="1"/>
    <s v="GBP"/>
    <n v="1417474761"/>
    <n v="1414879161"/>
    <b v="0"/>
    <n v="10"/>
    <b v="0"/>
    <x v="13"/>
    <n v="35"/>
    <n v="701.1"/>
    <s v="music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s v="music"/>
  </r>
  <r>
    <n v="920"/>
    <s v="MIAMI JAZZ PROJECT: TEST OF TIME RECORDING"/>
    <s v="Miami club band records powerhouse fusion album. You don't have to be a musician to understand the sound of jazz."/>
    <n v="20000"/>
    <n v="7000.58"/>
    <x v="2"/>
    <x v="0"/>
    <s v="USD"/>
    <n v="1384448822"/>
    <n v="1381853222"/>
    <b v="0"/>
    <n v="0"/>
    <b v="0"/>
    <x v="13"/>
    <n v="35"/>
    <s v="No Backers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2"/>
    <x v="0"/>
    <s v="USD"/>
    <n v="1323666376"/>
    <n v="1320033976"/>
    <b v="0"/>
    <n v="20"/>
    <b v="0"/>
    <x v="13"/>
    <n v="35"/>
    <n v="348.1"/>
    <s v="music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x v="13"/>
    <n v="35"/>
    <n v="230.83"/>
    <s v="music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2"/>
    <x v="0"/>
    <s v="USD"/>
    <n v="1416614523"/>
    <n v="1414018923"/>
    <b v="0"/>
    <n v="6"/>
    <b v="0"/>
    <x v="13"/>
    <n v="35"/>
    <n v="1150.67"/>
    <s v="music"/>
  </r>
  <r>
    <n v="924"/>
    <s v="Africa Brass Master Class for youth"/>
    <s v="Cultural and jazz instructional classes for youth at Preservation Hall. Preserving traditional New Orleans jazz and it's African roots."/>
    <n v="20000"/>
    <n v="6863"/>
    <x v="2"/>
    <x v="0"/>
    <s v="USD"/>
    <n v="1360795069"/>
    <n v="1358203069"/>
    <b v="0"/>
    <n v="15"/>
    <b v="0"/>
    <x v="13"/>
    <n v="34"/>
    <n v="457.53"/>
    <s v="music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2"/>
    <x v="0"/>
    <s v="USD"/>
    <n v="1385590111"/>
    <n v="1382994511"/>
    <b v="0"/>
    <n v="5"/>
    <b v="0"/>
    <x v="13"/>
    <n v="34"/>
    <n v="1370.6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2"/>
    <x v="0"/>
    <s v="USD"/>
    <n v="1278628800"/>
    <n v="1276043330"/>
    <b v="0"/>
    <n v="0"/>
    <b v="0"/>
    <x v="13"/>
    <n v="34"/>
    <s v="No Backers"/>
    <s v="music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s v="No Backers"/>
    <s v="music"/>
  </r>
  <r>
    <n v="928"/>
    <s v="In a Jazzy Motown"/>
    <s v="A real Motown Backup singer on 22 gold and platinum albums headlines her own Jazz CD of Motown songs."/>
    <n v="20000"/>
    <n v="6755"/>
    <x v="2"/>
    <x v="0"/>
    <s v="USD"/>
    <n v="1353196800"/>
    <n v="1348864913"/>
    <b v="0"/>
    <n v="28"/>
    <b v="0"/>
    <x v="13"/>
    <n v="34"/>
    <n v="241.25"/>
    <s v="music"/>
  </r>
  <r>
    <n v="929"/>
    <s v="EXPERIMENTAL JAZZ STUDIO RECORDING"/>
    <s v="I am searching for monetary funding to go into a good recording studio and record experimental intuitive improv jazz."/>
    <n v="20000"/>
    <n v="6740.37"/>
    <x v="2"/>
    <x v="0"/>
    <s v="USD"/>
    <n v="1333946569"/>
    <n v="1331358169"/>
    <b v="0"/>
    <n v="0"/>
    <b v="0"/>
    <x v="13"/>
    <n v="34"/>
    <s v="No Backers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2"/>
    <x v="0"/>
    <s v="USD"/>
    <n v="1277501520"/>
    <n v="1273874306"/>
    <b v="0"/>
    <n v="5"/>
    <b v="0"/>
    <x v="13"/>
    <n v="34"/>
    <n v="1341"/>
    <s v="music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2"/>
    <x v="1"/>
    <s v="GBP"/>
    <n v="1395007200"/>
    <n v="1392021502"/>
    <b v="0"/>
    <n v="7"/>
    <b v="0"/>
    <x v="13"/>
    <n v="34"/>
    <n v="957.14"/>
    <s v="music"/>
  </r>
  <r>
    <n v="932"/>
    <s v="Mandy Harvey Christmas Album"/>
    <s v="Help me to create my 3rd album, a Christmas CD with 16 Holiday/Original favorites!"/>
    <n v="20000"/>
    <n v="6691"/>
    <x v="2"/>
    <x v="0"/>
    <s v="USD"/>
    <n v="1363990545"/>
    <n v="1360106145"/>
    <b v="0"/>
    <n v="30"/>
    <b v="0"/>
    <x v="13"/>
    <n v="33"/>
    <n v="223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2"/>
    <x v="0"/>
    <s v="USD"/>
    <n v="1399867409"/>
    <n v="1394683409"/>
    <b v="0"/>
    <n v="2"/>
    <b v="0"/>
    <x v="13"/>
    <n v="33"/>
    <n v="3342"/>
    <s v="music"/>
  </r>
  <r>
    <n v="934"/>
    <s v="Kyle Krysa debut EP Ground Effect"/>
    <s v="Ground Effect is my first solo EP project intended to help promote Fusion and creative music music in Saskatchewan and Canada."/>
    <n v="20000"/>
    <n v="6680.22"/>
    <x v="2"/>
    <x v="5"/>
    <s v="CAD"/>
    <n v="1399183200"/>
    <n v="1396633284"/>
    <b v="0"/>
    <n v="30"/>
    <b v="0"/>
    <x v="13"/>
    <n v="33"/>
    <n v="222.67"/>
    <s v="music"/>
  </r>
  <r>
    <n v="935"/>
    <s v="The Art of You Too"/>
    <s v="This vocal music and spoken word project uses the  gift of life,love,hope &amp; peace to enable people to see themselves as a masterpiece!"/>
    <n v="20000"/>
    <n v="6663"/>
    <x v="2"/>
    <x v="0"/>
    <s v="USD"/>
    <n v="1454054429"/>
    <n v="1451462429"/>
    <b v="0"/>
    <n v="2"/>
    <b v="0"/>
    <x v="13"/>
    <n v="33"/>
    <n v="3331.5"/>
    <s v="music"/>
  </r>
  <r>
    <n v="936"/>
    <s v="Jazz Singer, Marti Mendenhall Live Concert Recording"/>
    <s v="A CD of a live Jazz concert featuring Marti Mendenhall, George Mitchell, Scott Steed and Todd Strait."/>
    <n v="20000"/>
    <n v="6658"/>
    <x v="2"/>
    <x v="0"/>
    <s v="USD"/>
    <n v="1326916800"/>
    <n v="1323131689"/>
    <b v="0"/>
    <n v="0"/>
    <b v="0"/>
    <x v="13"/>
    <n v="33"/>
    <s v="No Backers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2"/>
    <x v="0"/>
    <s v="USD"/>
    <n v="1383509357"/>
    <n v="1380913757"/>
    <b v="0"/>
    <n v="2"/>
    <b v="0"/>
    <x v="13"/>
    <n v="33"/>
    <n v="3323"/>
    <s v="music"/>
  </r>
  <r>
    <n v="938"/>
    <s v="Celebrating American Jazz &amp; Soul Music"/>
    <s v="Creating new avenues of exposure for young Jazz &amp; Soul artists_x000a_to express their Art of Music."/>
    <n v="20000"/>
    <n v="6645"/>
    <x v="2"/>
    <x v="0"/>
    <s v="USD"/>
    <n v="1346585448"/>
    <n v="1343993448"/>
    <b v="0"/>
    <n v="1"/>
    <b v="0"/>
    <x v="13"/>
    <n v="33"/>
    <n v="664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2"/>
    <x v="0"/>
    <s v="USD"/>
    <n v="1372622280"/>
    <n v="1369246738"/>
    <b v="0"/>
    <n v="2"/>
    <b v="0"/>
    <x v="13"/>
    <n v="33"/>
    <n v="3316.5"/>
    <s v="music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2"/>
    <x v="0"/>
    <s v="USD"/>
    <n v="1439251926"/>
    <n v="1435363926"/>
    <b v="0"/>
    <n v="14"/>
    <b v="0"/>
    <x v="8"/>
    <n v="33"/>
    <n v="473.74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2"/>
    <x v="0"/>
    <s v="USD"/>
    <n v="1486693145"/>
    <n v="1484101145"/>
    <b v="0"/>
    <n v="31"/>
    <b v="0"/>
    <x v="8"/>
    <n v="33"/>
    <n v="213.81"/>
    <s v="technology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2"/>
    <x v="0"/>
    <s v="USD"/>
    <n v="1455826460"/>
    <n v="1452716060"/>
    <b v="0"/>
    <n v="16"/>
    <b v="0"/>
    <x v="8"/>
    <n v="34"/>
    <n v="413.13"/>
    <s v="technology"/>
  </r>
  <r>
    <n v="943"/>
    <s v="SleepMode"/>
    <s v="A mask for home or travel that will give you the best, undisturbed sleep of your life."/>
    <n v="19500"/>
    <n v="6592"/>
    <x v="2"/>
    <x v="0"/>
    <s v="USD"/>
    <n v="1480438905"/>
    <n v="1477843305"/>
    <b v="0"/>
    <n v="12"/>
    <b v="0"/>
    <x v="8"/>
    <n v="34"/>
    <n v="549.33000000000004"/>
    <s v="technology"/>
  </r>
  <r>
    <n v="944"/>
    <s v="RoamingTails, The Connected Pet Tag"/>
    <s v="Find your pet when it's missing, digitally store pet-related information, and locate pet friend establishments and services."/>
    <n v="19000"/>
    <n v="6565"/>
    <x v="2"/>
    <x v="0"/>
    <s v="USD"/>
    <n v="1460988000"/>
    <n v="1458050450"/>
    <b v="0"/>
    <n v="96"/>
    <b v="0"/>
    <x v="8"/>
    <n v="35"/>
    <n v="68.39"/>
    <s v="technology"/>
  </r>
  <r>
    <n v="945"/>
    <s v="CT BAND"/>
    <s v="Make your watch Smart ! CT Band is an ultra-thin, high-tech smart watch-strap awarded twice at CES 2017 las vegas"/>
    <n v="19000"/>
    <n v="6555"/>
    <x v="2"/>
    <x v="6"/>
    <s v="EUR"/>
    <n v="1487462340"/>
    <n v="1482958626"/>
    <b v="0"/>
    <n v="16"/>
    <b v="0"/>
    <x v="8"/>
    <n v="35"/>
    <n v="409.69"/>
    <s v="technology"/>
  </r>
  <r>
    <n v="946"/>
    <s v="OmniTrade Apron"/>
    <s v="Soft edged-Hard working. The perfect wearable organization for the home and professional shop."/>
    <n v="19000"/>
    <n v="6541"/>
    <x v="2"/>
    <x v="0"/>
    <s v="USD"/>
    <n v="1473444048"/>
    <n v="1470852048"/>
    <b v="0"/>
    <n v="5"/>
    <b v="0"/>
    <x v="8"/>
    <n v="34"/>
    <n v="1308.2"/>
    <s v="technology"/>
  </r>
  <r>
    <n v="947"/>
    <s v="PAKPOWER, The CCP Pack"/>
    <s v="The CCP Pack is a bag that charges your smartphones and tablets on the go! Also holds small important items. &quot;Never Without Power&quot;."/>
    <n v="19000"/>
    <n v="6530"/>
    <x v="2"/>
    <x v="0"/>
    <s v="USD"/>
    <n v="1467312306"/>
    <n v="1462128306"/>
    <b v="0"/>
    <n v="0"/>
    <b v="0"/>
    <x v="8"/>
    <n v="34"/>
    <s v="No Backers"/>
    <s v="technology"/>
  </r>
  <r>
    <n v="948"/>
    <s v="Led Shirt - WiFi Controlled"/>
    <s v="T-Shirt with Led panel controlled by Android app over WiFi. _x000a_Multiple shirts, games, text, video effects support,"/>
    <n v="19000"/>
    <n v="6515"/>
    <x v="2"/>
    <x v="9"/>
    <s v="EUR"/>
    <n v="1457812364"/>
    <n v="1455220364"/>
    <b v="0"/>
    <n v="8"/>
    <b v="0"/>
    <x v="8"/>
    <n v="34"/>
    <n v="814.38"/>
    <s v="technology"/>
  </r>
  <r>
    <n v="949"/>
    <s v="INBED"/>
    <s v="Der INBED ist ein innovatives Multisensor-Wearable fÃ¼r die SturzprÃ¤vention motorisch eingeschrÃ¤nkter Personen."/>
    <n v="18950"/>
    <n v="6511"/>
    <x v="2"/>
    <x v="12"/>
    <s v="EUR"/>
    <n v="1456016576"/>
    <n v="1450832576"/>
    <b v="0"/>
    <n v="7"/>
    <b v="0"/>
    <x v="8"/>
    <n v="34"/>
    <n v="930.14"/>
    <s v="technology"/>
  </r>
  <r>
    <n v="950"/>
    <s v="EZC Smartlight"/>
    <s v="Rider worn tail light brake light. Adheres to virtually any coat, jacket or vest. Stays on even when you get off."/>
    <n v="18900"/>
    <n v="6506"/>
    <x v="2"/>
    <x v="5"/>
    <s v="CAD"/>
    <n v="1453053661"/>
    <n v="1450461661"/>
    <b v="0"/>
    <n v="24"/>
    <b v="0"/>
    <x v="8"/>
    <n v="34"/>
    <n v="271.08"/>
    <s v="technology"/>
  </r>
  <r>
    <n v="951"/>
    <s v="Smart Harness"/>
    <s v="Revolutionizing the way we walk our dogs!"/>
    <n v="18800"/>
    <n v="6505"/>
    <x v="2"/>
    <x v="0"/>
    <s v="USD"/>
    <n v="1465054872"/>
    <n v="1461166872"/>
    <b v="0"/>
    <n v="121"/>
    <b v="0"/>
    <x v="8"/>
    <n v="35"/>
    <n v="53.76"/>
    <s v="technology"/>
  </r>
  <r>
    <n v="952"/>
    <s v="Audionoggin - Join the Earvolution"/>
    <s v="Audionoggin: Wireless personal surround sound for the athlete in everyone."/>
    <n v="18500"/>
    <n v="6500.09"/>
    <x v="2"/>
    <x v="0"/>
    <s v="USD"/>
    <n v="1479483812"/>
    <n v="1476888212"/>
    <b v="0"/>
    <n v="196"/>
    <b v="0"/>
    <x v="8"/>
    <n v="35"/>
    <n v="33.159999999999997"/>
    <s v="technology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2"/>
    <x v="0"/>
    <s v="USD"/>
    <n v="1422158199"/>
    <n v="1419566199"/>
    <b v="0"/>
    <n v="5"/>
    <b v="0"/>
    <x v="8"/>
    <n v="35"/>
    <n v="1300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2"/>
    <x v="0"/>
    <s v="USD"/>
    <n v="1440100839"/>
    <n v="1436472039"/>
    <b v="0"/>
    <n v="73"/>
    <b v="0"/>
    <x v="8"/>
    <n v="35"/>
    <n v="88.84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2"/>
    <x v="0"/>
    <s v="USD"/>
    <n v="1473750300"/>
    <n v="1470294300"/>
    <b v="0"/>
    <n v="93"/>
    <b v="0"/>
    <x v="8"/>
    <n v="35"/>
    <n v="69.23"/>
    <s v="technology"/>
  </r>
  <r>
    <n v="956"/>
    <s v="SemiYours"/>
    <s v="You can rent out your Car with Uber. _x000a_You can rent out your Home with Airbnb. _x000a_Now you can rent out your CLOSET with SemiYOURS!"/>
    <n v="18500"/>
    <n v="6400.47"/>
    <x v="2"/>
    <x v="0"/>
    <s v="USD"/>
    <n v="1430081759"/>
    <n v="1424901359"/>
    <b v="0"/>
    <n v="17"/>
    <b v="0"/>
    <x v="8"/>
    <n v="35"/>
    <n v="376.5"/>
    <s v="technology"/>
  </r>
  <r>
    <n v="957"/>
    <s v="DUALBAND, the Leather NFC Smart Watch Band"/>
    <s v="A Leather Smart watch Band, that NEVER needs to be charged for only $37!"/>
    <n v="18500"/>
    <n v="6388"/>
    <x v="2"/>
    <x v="0"/>
    <s v="USD"/>
    <n v="1479392133"/>
    <n v="1476710133"/>
    <b v="0"/>
    <n v="7"/>
    <b v="0"/>
    <x v="8"/>
    <n v="35"/>
    <n v="912.57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2"/>
    <x v="0"/>
    <s v="USD"/>
    <n v="1428641940"/>
    <n v="1426792563"/>
    <b v="0"/>
    <n v="17"/>
    <b v="0"/>
    <x v="8"/>
    <n v="35"/>
    <n v="375.71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2"/>
    <x v="0"/>
    <s v="USD"/>
    <n v="1421640665"/>
    <n v="1419048665"/>
    <b v="0"/>
    <n v="171"/>
    <b v="0"/>
    <x v="8"/>
    <n v="35"/>
    <n v="37.32"/>
    <s v="technology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2"/>
    <x v="0"/>
    <s v="USD"/>
    <n v="1489500155"/>
    <n v="1485874955"/>
    <b v="0"/>
    <n v="188"/>
    <b v="0"/>
    <x v="8"/>
    <n v="35"/>
    <n v="33.909999999999997"/>
    <s v="technology"/>
  </r>
  <r>
    <n v="961"/>
    <s v="The first personal trainer and diet coach for your dog!"/>
    <s v="Active, happy &amp; healthy together! _x000a_Thatâ€™s our mission for all dogs and their parents."/>
    <n v="18000"/>
    <n v="6373.27"/>
    <x v="2"/>
    <x v="0"/>
    <s v="USD"/>
    <n v="1487617200"/>
    <n v="1483634335"/>
    <b v="0"/>
    <n v="110"/>
    <b v="0"/>
    <x v="8"/>
    <n v="35"/>
    <n v="57.94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2"/>
    <x v="0"/>
    <s v="USD"/>
    <n v="1455210353"/>
    <n v="1451927153"/>
    <b v="0"/>
    <n v="37"/>
    <b v="0"/>
    <x v="8"/>
    <n v="35"/>
    <n v="171.89"/>
    <s v="technology"/>
  </r>
  <r>
    <n v="963"/>
    <s v="The Ultimate Learning Center"/>
    <s v="WE are molding an educated, motivated, non violent GENERATION!"/>
    <n v="18000"/>
    <n v="6360"/>
    <x v="2"/>
    <x v="0"/>
    <s v="USD"/>
    <n v="1476717319"/>
    <n v="1473693319"/>
    <b v="0"/>
    <n v="9"/>
    <b v="0"/>
    <x v="8"/>
    <n v="35"/>
    <n v="706.67"/>
    <s v="technology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2"/>
    <x v="5"/>
    <s v="CAD"/>
    <n v="1441119919"/>
    <n v="1437663919"/>
    <b v="0"/>
    <n v="29"/>
    <b v="0"/>
    <x v="8"/>
    <n v="35"/>
    <n v="217.52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2"/>
    <x v="0"/>
    <s v="USD"/>
    <n v="1477454340"/>
    <n v="1474676646"/>
    <b v="0"/>
    <n v="6"/>
    <b v="0"/>
    <x v="8"/>
    <n v="35"/>
    <n v="1050.29"/>
    <s v="technology"/>
  </r>
  <r>
    <n v="966"/>
    <s v="ICE SHIRT; Running, Multi-Sport, Cycling, Athletic Wear"/>
    <s v="ICE SHIRT; running, multi-sport, cycling, &amp; athletic wear shirts that hold melting ice to cool you on hot days."/>
    <n v="18000"/>
    <n v="6301"/>
    <x v="2"/>
    <x v="0"/>
    <s v="USD"/>
    <n v="1475766932"/>
    <n v="1473174932"/>
    <b v="0"/>
    <n v="30"/>
    <b v="0"/>
    <x v="8"/>
    <n v="35"/>
    <n v="210.03"/>
    <s v="technology"/>
  </r>
  <r>
    <n v="967"/>
    <s v="Better Beanie"/>
    <s v="Better Beanie is the new therapeutic wearable designed to assist you while keeping your hands free."/>
    <n v="18000"/>
    <n v="6300"/>
    <x v="2"/>
    <x v="0"/>
    <s v="USD"/>
    <n v="1461301574"/>
    <n v="1456121174"/>
    <b v="0"/>
    <n v="81"/>
    <b v="0"/>
    <x v="8"/>
    <n v="35"/>
    <n v="77.7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2"/>
    <x v="0"/>
    <s v="USD"/>
    <n v="1408134034"/>
    <n v="1405542034"/>
    <b v="0"/>
    <n v="4"/>
    <b v="0"/>
    <x v="8"/>
    <n v="35"/>
    <n v="1575"/>
    <s v="technology"/>
  </r>
  <r>
    <n v="969"/>
    <s v="Make 100 | Geek &amp; Chic: Smart Safety Jewelry."/>
    <s v="Geek &amp; Chic Smart Jewelry Collection, Wearables Meet Style!"/>
    <n v="18000"/>
    <n v="6258"/>
    <x v="2"/>
    <x v="14"/>
    <s v="MXN"/>
    <n v="1486624607"/>
    <n v="1483773407"/>
    <b v="0"/>
    <n v="11"/>
    <b v="0"/>
    <x v="8"/>
    <n v="35"/>
    <n v="568.91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2"/>
    <x v="5"/>
    <s v="CAD"/>
    <n v="1485147540"/>
    <n v="1481951853"/>
    <b v="0"/>
    <n v="14"/>
    <b v="0"/>
    <x v="8"/>
    <n v="35"/>
    <n v="446.93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2"/>
    <x v="0"/>
    <s v="USD"/>
    <n v="1433178060"/>
    <n v="1429290060"/>
    <b v="0"/>
    <n v="5"/>
    <b v="0"/>
    <x v="8"/>
    <n v="35"/>
    <n v="1248"/>
    <s v="technology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2"/>
    <x v="0"/>
    <s v="USD"/>
    <n v="1409813940"/>
    <n v="1407271598"/>
    <b v="0"/>
    <n v="45"/>
    <b v="0"/>
    <x v="8"/>
    <n v="35"/>
    <n v="138.56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2"/>
    <x v="0"/>
    <s v="USD"/>
    <n v="1447032093"/>
    <n v="1441844493"/>
    <b v="0"/>
    <n v="8"/>
    <b v="0"/>
    <x v="8"/>
    <n v="35"/>
    <n v="777.5"/>
    <s v="technology"/>
  </r>
  <r>
    <n v="974"/>
    <s v="KneeJack"/>
    <s v="The device that allows those with artificial knees or arthritic knees to kneel down without putting pressure on their knees."/>
    <n v="18000"/>
    <n v="6215.56"/>
    <x v="2"/>
    <x v="0"/>
    <s v="USD"/>
    <n v="1458925156"/>
    <n v="1456336756"/>
    <b v="0"/>
    <n v="3"/>
    <b v="0"/>
    <x v="8"/>
    <n v="35"/>
    <n v="2071.85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2"/>
    <x v="0"/>
    <s v="USD"/>
    <n v="1467132185"/>
    <n v="1461948185"/>
    <b v="0"/>
    <n v="24"/>
    <b v="0"/>
    <x v="8"/>
    <n v="35"/>
    <n v="258.95999999999998"/>
    <s v="technology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2"/>
    <x v="2"/>
    <s v="AUD"/>
    <n v="1439515497"/>
    <n v="1435627497"/>
    <b v="0"/>
    <n v="18"/>
    <b v="0"/>
    <x v="8"/>
    <n v="35"/>
    <n v="34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2"/>
    <x v="15"/>
    <s v="EUR"/>
    <n v="1456094197"/>
    <n v="1453502197"/>
    <b v="0"/>
    <n v="12"/>
    <b v="0"/>
    <x v="8"/>
    <n v="34"/>
    <n v="517.41999999999996"/>
    <s v="technology"/>
  </r>
  <r>
    <n v="978"/>
    <s v="hidn tempo - a wearable stress coach"/>
    <s v="hidn tempo is an intelligent watch band that allows you to monitor your stress and manage it anywhere, anytime."/>
    <n v="18000"/>
    <n v="6207"/>
    <x v="2"/>
    <x v="11"/>
    <s v="SEK"/>
    <n v="1456385101"/>
    <n v="1453793101"/>
    <b v="0"/>
    <n v="123"/>
    <b v="0"/>
    <x v="8"/>
    <n v="34"/>
    <n v="50.46"/>
    <s v="technology"/>
  </r>
  <r>
    <n v="979"/>
    <s v="Trequant - First Wearable for Tremors"/>
    <s v="Trequant is specifically designed for people with tremors. It helps them to track and analyse their tremors for better understanding."/>
    <n v="18000"/>
    <n v="6181"/>
    <x v="2"/>
    <x v="0"/>
    <s v="USD"/>
    <n v="1466449140"/>
    <n v="1463392828"/>
    <b v="0"/>
    <n v="96"/>
    <b v="0"/>
    <x v="8"/>
    <n v="34"/>
    <n v="64.39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2"/>
    <x v="0"/>
    <s v="USD"/>
    <n v="1417387322"/>
    <n v="1413495722"/>
    <b v="0"/>
    <n v="31"/>
    <b v="0"/>
    <x v="8"/>
    <n v="34"/>
    <n v="198.5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2"/>
    <x v="0"/>
    <s v="USD"/>
    <n v="1407624222"/>
    <n v="1405032222"/>
    <b v="0"/>
    <n v="4"/>
    <b v="0"/>
    <x v="8"/>
    <n v="35"/>
    <n v="1536.57"/>
    <s v="technology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2"/>
    <x v="3"/>
    <s v="EUR"/>
    <n v="1471985640"/>
    <n v="1469289685"/>
    <b v="0"/>
    <n v="179"/>
    <b v="0"/>
    <x v="8"/>
    <n v="35"/>
    <n v="34.2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2"/>
    <x v="0"/>
    <s v="USD"/>
    <n v="1427507208"/>
    <n v="1424918808"/>
    <b v="0"/>
    <n v="3"/>
    <b v="0"/>
    <x v="8"/>
    <n v="35"/>
    <n v="2040"/>
    <s v="technology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2"/>
    <x v="12"/>
    <s v="EUR"/>
    <n v="1451602800"/>
    <n v="1449011610"/>
    <b v="0"/>
    <n v="23"/>
    <b v="0"/>
    <x v="8"/>
    <n v="35"/>
    <n v="266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2"/>
    <x v="1"/>
    <s v="GBP"/>
    <n v="1452384000"/>
    <n v="1447698300"/>
    <b v="0"/>
    <n v="23"/>
    <b v="0"/>
    <x v="8"/>
    <n v="35"/>
    <n v="265.7"/>
    <s v="technology"/>
  </r>
  <r>
    <n v="987"/>
    <s v="Kidswatcher"/>
    <s v="Always know where your precious children are. Let them explore the world freely and in a secure way by using the Kidswatcher."/>
    <n v="17482"/>
    <n v="6108"/>
    <x v="2"/>
    <x v="9"/>
    <s v="EUR"/>
    <n v="1403507050"/>
    <n v="1400051050"/>
    <b v="0"/>
    <n v="41"/>
    <b v="0"/>
    <x v="8"/>
    <n v="35"/>
    <n v="148.97999999999999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2"/>
    <x v="13"/>
    <s v="EUR"/>
    <n v="1475310825"/>
    <n v="1472718825"/>
    <b v="0"/>
    <n v="0"/>
    <b v="0"/>
    <x v="8"/>
    <n v="36"/>
    <s v="No Backers"/>
    <s v="technology"/>
  </r>
  <r>
    <n v="989"/>
    <s v="Power Rope"/>
    <s v="The most useful phone charger you will ever buy"/>
    <n v="17000"/>
    <n v="6100"/>
    <x v="2"/>
    <x v="0"/>
    <s v="USD"/>
    <n v="1475101495"/>
    <n v="1472509495"/>
    <b v="0"/>
    <n v="32"/>
    <b v="0"/>
    <x v="8"/>
    <n v="36"/>
    <n v="190.63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2"/>
    <x v="0"/>
    <s v="USD"/>
    <n v="1409770164"/>
    <n v="1407178164"/>
    <b v="0"/>
    <n v="2"/>
    <b v="0"/>
    <x v="8"/>
    <n v="36"/>
    <n v="3043.13"/>
    <s v="technology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2"/>
    <x v="1"/>
    <s v="GBP"/>
    <n v="1468349460"/>
    <n v="1466186988"/>
    <b v="0"/>
    <n v="7"/>
    <b v="0"/>
    <x v="8"/>
    <n v="36"/>
    <n v="868.57"/>
    <s v="technology"/>
  </r>
  <r>
    <n v="992"/>
    <s v="WairConditioning"/>
    <s v="The HOTTEST and COOLEST thing yet! WairConditioning... an entirely new level of comfortability!"/>
    <n v="17000"/>
    <n v="6080"/>
    <x v="2"/>
    <x v="0"/>
    <s v="USD"/>
    <n v="1462655519"/>
    <n v="1457475119"/>
    <b v="0"/>
    <n v="4"/>
    <b v="0"/>
    <x v="8"/>
    <n v="36"/>
    <n v="1520"/>
    <s v="technology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2"/>
    <x v="0"/>
    <s v="USD"/>
    <n v="1478926800"/>
    <n v="1476054568"/>
    <b v="0"/>
    <n v="196"/>
    <b v="0"/>
    <x v="8"/>
    <n v="36"/>
    <n v="31.01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2"/>
    <x v="0"/>
    <s v="USD"/>
    <n v="1417388340"/>
    <n v="1412835530"/>
    <b v="0"/>
    <n v="11"/>
    <b v="0"/>
    <x v="8"/>
    <n v="36"/>
    <n v="551.91"/>
    <s v="technology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2"/>
    <x v="0"/>
    <s v="USD"/>
    <n v="1417276800"/>
    <n v="1415140480"/>
    <b v="0"/>
    <n v="9"/>
    <b v="0"/>
    <x v="8"/>
    <n v="36"/>
    <n v="673.44"/>
    <s v="technology"/>
  </r>
  <r>
    <n v="996"/>
    <s v="Social behavior in technical communities"/>
    <s v="Study the behaviour of technical communities by tracking their movement  through wearables"/>
    <n v="17000"/>
    <n v="6060"/>
    <x v="2"/>
    <x v="0"/>
    <s v="USD"/>
    <n v="1406474820"/>
    <n v="1403902060"/>
    <b v="0"/>
    <n v="5"/>
    <b v="0"/>
    <x v="8"/>
    <n v="36"/>
    <n v="1212"/>
    <s v="technology"/>
  </r>
  <r>
    <n v="997"/>
    <s v="iPhanny"/>
    <s v="The iPhanny keeps your iPhone 6 safe from bending in those dangerous pants pockets."/>
    <n v="16870"/>
    <n v="6056"/>
    <x v="2"/>
    <x v="0"/>
    <s v="USD"/>
    <n v="1417145297"/>
    <n v="1414549697"/>
    <b v="0"/>
    <n v="8"/>
    <b v="0"/>
    <x v="8"/>
    <n v="36"/>
    <n v="757"/>
    <s v="technology"/>
  </r>
  <r>
    <n v="998"/>
    <s v="Ollinfit: The Wearable Personal Trainer"/>
    <s v="Ollinfit is the first wearable fitness trainer with 3 sensors for superior accuracy, feedback and results."/>
    <n v="16700"/>
    <n v="6053"/>
    <x v="2"/>
    <x v="5"/>
    <s v="CAD"/>
    <n v="1447909401"/>
    <n v="1444017801"/>
    <b v="0"/>
    <n v="229"/>
    <b v="0"/>
    <x v="8"/>
    <n v="36"/>
    <n v="26.43"/>
    <s v="technology"/>
  </r>
  <r>
    <n v="999"/>
    <s v="Avid Watch: Multi-Sport Smart Watch with Activity Tracking"/>
    <s v="Built in running, cycling, pedometer, and golf features for the edge you need to perform at your very best!"/>
    <n v="16500"/>
    <n v="6042.02"/>
    <x v="2"/>
    <x v="5"/>
    <s v="CAD"/>
    <n v="1415865720"/>
    <n v="1413270690"/>
    <b v="0"/>
    <n v="40"/>
    <b v="0"/>
    <x v="8"/>
    <n v="37"/>
    <n v="151.05000000000001"/>
    <s v="technology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1"/>
    <x v="0"/>
    <s v="USD"/>
    <n v="1489537560"/>
    <n v="1484357160"/>
    <b v="0"/>
    <n v="6"/>
    <b v="0"/>
    <x v="8"/>
    <n v="37"/>
    <n v="1006.93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1"/>
    <x v="1"/>
    <s v="GBP"/>
    <n v="1485796613"/>
    <n v="1481908613"/>
    <b v="0"/>
    <n v="4"/>
    <b v="0"/>
    <x v="8"/>
    <n v="37"/>
    <n v="1510.39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1"/>
    <x v="0"/>
    <s v="USD"/>
    <n v="1450331940"/>
    <n v="1447777514"/>
    <b v="0"/>
    <n v="22"/>
    <b v="0"/>
    <x v="8"/>
    <n v="37"/>
    <n v="274.5"/>
    <s v="technology"/>
  </r>
  <r>
    <n v="1003"/>
    <s v="Fashion loves Technology: Lamour, the connected heating shoe (Canceled)"/>
    <s v="Connected, heating, premium quality and comfortable leather sneakers - hand-crafted in France."/>
    <n v="16000"/>
    <n v="6030"/>
    <x v="1"/>
    <x v="6"/>
    <s v="EUR"/>
    <n v="1489680061"/>
    <n v="1487091661"/>
    <b v="0"/>
    <n v="15"/>
    <b v="0"/>
    <x v="8"/>
    <n v="38"/>
    <n v="402"/>
    <s v="technology"/>
  </r>
  <r>
    <n v="1004"/>
    <s v="AllerGuarder: Bluetooth wristband helps food-allergy kids"/>
    <s v="Harnessing wearable technology as a powerful defense for food-allergy children."/>
    <n v="16000"/>
    <n v="6029"/>
    <x v="1"/>
    <x v="0"/>
    <s v="USD"/>
    <n v="1455814827"/>
    <n v="1453222827"/>
    <b v="0"/>
    <n v="95"/>
    <b v="0"/>
    <x v="8"/>
    <n v="38"/>
    <n v="63.46"/>
    <s v="technology"/>
  </r>
  <r>
    <n v="1005"/>
    <s v="Forcite Alpine - World's First smart helmet for snow sports"/>
    <s v="The Forcite Alpine helmet records 4K footage and keeps you connected all in one sleek design."/>
    <n v="16000"/>
    <n v="6027"/>
    <x v="1"/>
    <x v="0"/>
    <s v="USD"/>
    <n v="1446217183"/>
    <n v="1443538783"/>
    <b v="0"/>
    <n v="161"/>
    <b v="0"/>
    <x v="8"/>
    <n v="38"/>
    <n v="37.43"/>
    <s v="technology"/>
  </r>
  <r>
    <n v="1006"/>
    <s v="SnuG Watchbands for Moto360 smartwatch (Canceled)"/>
    <s v="Sweat resistant, colorful, durable, CUSTOMIZABLE, watch bands &amp; protector bands that fit the Moto360 smartwatch."/>
    <n v="16000"/>
    <n v="6025"/>
    <x v="1"/>
    <x v="0"/>
    <s v="USD"/>
    <n v="1418368260"/>
    <n v="1417654672"/>
    <b v="0"/>
    <n v="8"/>
    <b v="0"/>
    <x v="8"/>
    <n v="38"/>
    <n v="753.13"/>
    <s v="technology"/>
  </r>
  <r>
    <n v="1007"/>
    <s v="SMART Knee Sleeve that Recommends Rest (Canceled)"/>
    <s v="Our knee sleeve monitors your muscles and recommends rest time (on a mobile app) when it detects overexertion!"/>
    <n v="16000"/>
    <n v="6025"/>
    <x v="1"/>
    <x v="0"/>
    <s v="USD"/>
    <n v="1481727623"/>
    <n v="1478095223"/>
    <b v="0"/>
    <n v="76"/>
    <b v="0"/>
    <x v="8"/>
    <n v="38"/>
    <n v="79.28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1"/>
    <x v="14"/>
    <s v="MXN"/>
    <n v="1482953115"/>
    <n v="1480361115"/>
    <b v="0"/>
    <n v="1"/>
    <b v="0"/>
    <x v="8"/>
    <n v="38"/>
    <n v="6020"/>
    <s v="technology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1"/>
    <x v="0"/>
    <s v="USD"/>
    <n v="1466346646"/>
    <n v="1463754646"/>
    <b v="0"/>
    <n v="101"/>
    <b v="0"/>
    <x v="8"/>
    <n v="38"/>
    <n v="59.59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1"/>
    <x v="0"/>
    <s v="USD"/>
    <n v="1473044340"/>
    <n v="1468180462"/>
    <b v="0"/>
    <n v="4"/>
    <b v="0"/>
    <x v="8"/>
    <n v="38"/>
    <n v="1504.7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1"/>
    <x v="0"/>
    <s v="USD"/>
    <n v="1418938395"/>
    <n v="1415050395"/>
    <b v="0"/>
    <n v="1"/>
    <b v="0"/>
    <x v="8"/>
    <n v="38"/>
    <n v="6007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1"/>
    <x v="0"/>
    <s v="USD"/>
    <n v="1485254052"/>
    <n v="1481366052"/>
    <b v="0"/>
    <n v="775"/>
    <b v="0"/>
    <x v="8"/>
    <n v="38"/>
    <n v="7.74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1"/>
    <x v="0"/>
    <s v="USD"/>
    <n v="1451419200"/>
    <n v="1449000056"/>
    <b v="0"/>
    <n v="90"/>
    <b v="0"/>
    <x v="8"/>
    <n v="38"/>
    <n v="66.67"/>
    <s v="technology"/>
  </r>
  <r>
    <n v="1014"/>
    <s v="CHEMION: The World's First Smart Glasses (Canceled)"/>
    <s v="CHEMION is an eyewear device that lets you show your creativity to the world."/>
    <n v="15500"/>
    <n v="6000"/>
    <x v="1"/>
    <x v="0"/>
    <s v="USD"/>
    <n v="1420070615"/>
    <n v="1415750615"/>
    <b v="0"/>
    <n v="16"/>
    <b v="0"/>
    <x v="8"/>
    <n v="39"/>
    <n v="375"/>
    <s v="technology"/>
  </r>
  <r>
    <n v="1015"/>
    <s v="SKIN - Wearable music remote control for your mobile phone"/>
    <s v="SKIN - The wearable music remote control which makes your fitness lifestyle a bit easier"/>
    <n v="15500"/>
    <n v="6000"/>
    <x v="1"/>
    <x v="16"/>
    <s v="CHF"/>
    <n v="1448489095"/>
    <n v="1445893495"/>
    <b v="0"/>
    <n v="6"/>
    <b v="0"/>
    <x v="8"/>
    <n v="39"/>
    <n v="1000"/>
    <s v="technology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1"/>
    <x v="0"/>
    <s v="USD"/>
    <n v="1459992856"/>
    <n v="1456108456"/>
    <b v="0"/>
    <n v="38"/>
    <b v="0"/>
    <x v="8"/>
    <n v="40"/>
    <n v="157.88999999999999"/>
    <s v="technology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1"/>
    <x v="0"/>
    <s v="USD"/>
    <n v="1448125935"/>
    <n v="1444666335"/>
    <b v="0"/>
    <n v="355"/>
    <b v="0"/>
    <x v="8"/>
    <n v="40"/>
    <n v="16.899999999999999"/>
    <s v="technology"/>
  </r>
  <r>
    <n v="1018"/>
    <s v="Owl (Canceled)"/>
    <s v="Owl is a fitness tracker along with an accompanying iOS app, that is both fun and interactive for children."/>
    <n v="15000"/>
    <n v="6000"/>
    <x v="1"/>
    <x v="0"/>
    <s v="USD"/>
    <n v="1468496933"/>
    <n v="1465904933"/>
    <b v="0"/>
    <n v="7"/>
    <b v="0"/>
    <x v="8"/>
    <n v="40"/>
    <n v="857.14"/>
    <s v="technology"/>
  </r>
  <r>
    <n v="1019"/>
    <s v="Tempi - The Smart Way to Monitor Temperature and Humidity"/>
    <s v="Tempi Is a Wearable Bluetooth Device That Gives Accurate Temperature and Humidity Readings."/>
    <n v="15000"/>
    <n v="5985"/>
    <x v="1"/>
    <x v="0"/>
    <s v="USD"/>
    <n v="1423092149"/>
    <n v="1420500149"/>
    <b v="0"/>
    <n v="400"/>
    <b v="0"/>
    <x v="8"/>
    <n v="40"/>
    <n v="14.96"/>
    <s v="technology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x v="5"/>
    <s v="CAD"/>
    <n v="1433206020"/>
    <n v="1430617209"/>
    <b v="0"/>
    <n v="30"/>
    <b v="1"/>
    <x v="15"/>
    <n v="40"/>
    <n v="198"/>
    <s v="music"/>
  </r>
  <r>
    <n v="1021"/>
    <s v="Rick and Morty Album &amp; Music Video"/>
    <s v="Rick and Morty concept album written by Allie Goertz + music video directed by Paul B. Cummings!"/>
    <n v="15000"/>
    <n v="5922"/>
    <x v="0"/>
    <x v="0"/>
    <s v="USD"/>
    <n v="1445054400"/>
    <n v="1443074571"/>
    <b v="1"/>
    <n v="478"/>
    <b v="1"/>
    <x v="15"/>
    <n v="39"/>
    <n v="12.39"/>
    <s v="music"/>
  </r>
  <r>
    <n v="1022"/>
    <s v="Sammy Bananas - Bootlegs Vol. 2!!"/>
    <s v="Help get four new bootlegs onto vinyl in the second installment of my series!"/>
    <n v="15000"/>
    <n v="5910"/>
    <x v="0"/>
    <x v="0"/>
    <s v="USD"/>
    <n v="1431876677"/>
    <n v="1429284677"/>
    <b v="1"/>
    <n v="74"/>
    <b v="1"/>
    <x v="15"/>
    <n v="39"/>
    <n v="79.86"/>
    <s v="music"/>
  </r>
  <r>
    <n v="1023"/>
    <s v="'Pathfinder' - a High Five Spaceship album"/>
    <s v="A collaborative, electronic journey helmed by producer Christopher Bingham and guitarist Carlos Montero."/>
    <n v="15000"/>
    <n v="5907"/>
    <x v="0"/>
    <x v="1"/>
    <s v="GBP"/>
    <n v="1434837861"/>
    <n v="1432245861"/>
    <b v="0"/>
    <n v="131"/>
    <b v="1"/>
    <x v="15"/>
    <n v="39"/>
    <n v="45.09"/>
    <s v="music"/>
  </r>
  <r>
    <n v="1024"/>
    <s v="The Last Art Fact Album Ever"/>
    <s v="Art Fact is a legendary Swedish synth pop act from the 80's. This album will contain updated remakes of their greatest songs."/>
    <n v="15000"/>
    <n v="5904"/>
    <x v="0"/>
    <x v="11"/>
    <s v="SEK"/>
    <n v="1454248563"/>
    <n v="1451656563"/>
    <b v="1"/>
    <n v="61"/>
    <b v="1"/>
    <x v="15"/>
    <n v="39"/>
    <n v="96.79"/>
    <s v="music"/>
  </r>
  <r>
    <n v="1025"/>
    <s v="[NUREN] The New Renaissance"/>
    <s v="Jake Kaufman and Jessie Seely present THE WORLD'S FIRST VIRTUAL REALITY ROCK OPERA."/>
    <n v="15000"/>
    <n v="5902"/>
    <x v="0"/>
    <x v="0"/>
    <s v="USD"/>
    <n v="1426532437"/>
    <n v="1423944037"/>
    <b v="1"/>
    <n v="1071"/>
    <b v="1"/>
    <x v="15"/>
    <n v="39"/>
    <n v="5.51"/>
    <s v="music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x v="1"/>
    <s v="GBP"/>
    <n v="1459414016"/>
    <n v="1456480016"/>
    <b v="1"/>
    <n v="122"/>
    <b v="1"/>
    <x v="15"/>
    <n v="39"/>
    <n v="48.16"/>
    <s v="music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x v="0"/>
    <s v="USD"/>
    <n v="1414025347"/>
    <n v="1411433347"/>
    <b v="1"/>
    <n v="111"/>
    <b v="1"/>
    <x v="15"/>
    <n v="39"/>
    <n v="52.93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x v="1"/>
    <s v="GBP"/>
    <n v="1488830400"/>
    <n v="1484924605"/>
    <b v="1"/>
    <n v="255"/>
    <b v="1"/>
    <x v="15"/>
    <n v="39"/>
    <n v="22.98"/>
    <s v="music"/>
  </r>
  <r>
    <n v="1029"/>
    <s v="StrobeHouse presents Valborg 2015"/>
    <s v="We want to recreate last years massive Valborgparty in Lund but this time even bigger!"/>
    <n v="15000"/>
    <n v="5854"/>
    <x v="0"/>
    <x v="11"/>
    <s v="SEK"/>
    <n v="1428184740"/>
    <n v="1423501507"/>
    <b v="0"/>
    <n v="141"/>
    <b v="1"/>
    <x v="15"/>
    <n v="39"/>
    <n v="41.52"/>
    <s v="music"/>
  </r>
  <r>
    <n v="1030"/>
    <s v="The Gothsicles - I FEEL SICLE"/>
    <s v="Help fund the latest Gothsicles mega-album, I FEEL SICLE!"/>
    <n v="15000"/>
    <n v="5845"/>
    <x v="0"/>
    <x v="0"/>
    <s v="USD"/>
    <n v="1473680149"/>
    <n v="1472470549"/>
    <b v="0"/>
    <n v="159"/>
    <b v="1"/>
    <x v="15"/>
    <n v="39"/>
    <n v="36.76"/>
    <s v="music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x v="0"/>
    <s v="USD"/>
    <n v="1450290010"/>
    <n v="1447698010"/>
    <b v="0"/>
    <n v="99"/>
    <b v="1"/>
    <x v="15"/>
    <n v="39"/>
    <n v="58.91"/>
    <s v="music"/>
  </r>
  <r>
    <n v="1032"/>
    <s v="Phantom Ship / Coastal (Album Preorder)"/>
    <s v="Ideal for living rooms and open spaces."/>
    <n v="15000"/>
    <n v="5830.83"/>
    <x v="0"/>
    <x v="0"/>
    <s v="USD"/>
    <n v="1466697625"/>
    <n v="1464105625"/>
    <b v="0"/>
    <n v="96"/>
    <b v="1"/>
    <x v="15"/>
    <n v="39"/>
    <n v="60.74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x v="1"/>
    <s v="GBP"/>
    <n v="1481564080"/>
    <n v="1479144880"/>
    <b v="0"/>
    <n v="27"/>
    <b v="1"/>
    <x v="15"/>
    <n v="39"/>
    <n v="215.7"/>
    <s v="music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x v="0"/>
    <s v="USD"/>
    <n v="1470369540"/>
    <n v="1467604804"/>
    <b v="0"/>
    <n v="166"/>
    <b v="1"/>
    <x v="15"/>
    <n v="39"/>
    <n v="35.020000000000003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x v="0"/>
    <s v="USD"/>
    <n v="1423668220"/>
    <n v="1421076220"/>
    <b v="0"/>
    <n v="76"/>
    <b v="1"/>
    <x v="15"/>
    <n v="39"/>
    <n v="76.319999999999993"/>
    <s v="music"/>
  </r>
  <r>
    <n v="1036"/>
    <s v="Bring Kyrstyn's Album to Life!"/>
    <s v="Help this Soulful &amp; Cinematic Glitch-Pop Songwriter Bring her Music to the World!  (And your Ears:)"/>
    <n v="15000"/>
    <n v="5771"/>
    <x v="0"/>
    <x v="0"/>
    <s v="USD"/>
    <n v="1357545600"/>
    <n v="1354790790"/>
    <b v="0"/>
    <n v="211"/>
    <b v="1"/>
    <x v="15"/>
    <n v="38"/>
    <n v="27.35"/>
    <s v="music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x v="0"/>
    <s v="USD"/>
    <n v="1431925200"/>
    <n v="1429991062"/>
    <b v="0"/>
    <n v="21"/>
    <b v="1"/>
    <x v="15"/>
    <n v="38"/>
    <n v="274.14"/>
    <s v="music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x v="0"/>
    <s v="USD"/>
    <n v="1458362023"/>
    <n v="1455773623"/>
    <b v="0"/>
    <n v="61"/>
    <b v="1"/>
    <x v="15"/>
    <n v="38"/>
    <n v="94.08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x v="0"/>
    <s v="USD"/>
    <n v="1481615940"/>
    <n v="1479436646"/>
    <b v="0"/>
    <n v="30"/>
    <b v="1"/>
    <x v="15"/>
    <n v="38"/>
    <n v="190.43"/>
    <s v="music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1"/>
    <x v="0"/>
    <s v="USD"/>
    <n v="1472317209"/>
    <n v="1469725209"/>
    <b v="0"/>
    <n v="1"/>
    <b v="0"/>
    <x v="16"/>
    <n v="38"/>
    <n v="5700"/>
    <s v="journalism"/>
  </r>
  <r>
    <n v="1041"/>
    <s v="Industry Success Project (Canceled)"/>
    <s v="I am trying to document what it is like to plunge head first into the music/audio industry as an intern."/>
    <n v="15000"/>
    <n v="5696"/>
    <x v="1"/>
    <x v="0"/>
    <s v="USD"/>
    <n v="1406769992"/>
    <n v="1405041992"/>
    <b v="0"/>
    <n v="0"/>
    <b v="0"/>
    <x v="16"/>
    <n v="38"/>
    <s v="No Backers"/>
    <s v="journalism"/>
  </r>
  <r>
    <n v="1042"/>
    <s v="Ben's Top 5 podcast (Canceled)"/>
    <s v="Hello! I'm Ben and I have been wanting to start a podcast for a while. I am looking to kickstart the process and get into the game!"/>
    <n v="15000"/>
    <n v="5680"/>
    <x v="1"/>
    <x v="0"/>
    <s v="USD"/>
    <n v="1410516000"/>
    <n v="1406824948"/>
    <b v="0"/>
    <n v="1"/>
    <b v="0"/>
    <x v="16"/>
    <n v="38"/>
    <n v="5680"/>
    <s v="journalism"/>
  </r>
  <r>
    <n v="1043"/>
    <s v="Printing TONE Audio 10th Anniversary Edition! (Canceled)"/>
    <s v="We're seeking funding for a special 10th Anniversary PRINT EDITION! Receive your own copy for only $8"/>
    <n v="15000"/>
    <n v="5673"/>
    <x v="1"/>
    <x v="0"/>
    <s v="USD"/>
    <n v="1432101855"/>
    <n v="1429509855"/>
    <b v="0"/>
    <n v="292"/>
    <b v="0"/>
    <x v="16"/>
    <n v="38"/>
    <n v="19.43"/>
    <s v="journalism"/>
  </r>
  <r>
    <n v="1044"/>
    <s v="Podcast for fun! (Canceled)"/>
    <s v="Hi. I'm looking to raise some funds to get some microphones, some interfaces to hook XLR to my iPad/iPhone/iMac. Plus some other stuff."/>
    <n v="15000"/>
    <n v="5671.11"/>
    <x v="1"/>
    <x v="0"/>
    <s v="USD"/>
    <n v="1425587220"/>
    <n v="1420668801"/>
    <b v="0"/>
    <n v="2"/>
    <b v="0"/>
    <x v="16"/>
    <n v="38"/>
    <n v="2835.56"/>
    <s v="journalism"/>
  </r>
  <r>
    <n v="1045"/>
    <s v="In Case Of Emergency (Canceled)"/>
    <s v="In Case Of Emergency is a radio talk show for preppers, beginning preppers, and with preparedness in mind."/>
    <n v="15000"/>
    <n v="5666"/>
    <x v="1"/>
    <x v="0"/>
    <s v="USD"/>
    <n v="1408827550"/>
    <n v="1406235550"/>
    <b v="0"/>
    <n v="8"/>
    <b v="0"/>
    <x v="16"/>
    <n v="38"/>
    <n v="708.25"/>
    <s v="journalism"/>
  </r>
  <r>
    <n v="1046"/>
    <s v="All Things Horses Podcast (Canceled)"/>
    <s v="All Things Horses is slowly becoming the greatest podcast on the internet and we are looking to upgrade the studio and software."/>
    <n v="15000"/>
    <n v="5665"/>
    <x v="1"/>
    <x v="12"/>
    <s v="EUR"/>
    <n v="1451161560"/>
    <n v="1447273560"/>
    <b v="0"/>
    <n v="0"/>
    <b v="0"/>
    <x v="16"/>
    <n v="38"/>
    <s v="No Backers"/>
    <s v="journalism"/>
  </r>
  <r>
    <n v="1047"/>
    <s v="Start a New Podcast (Canceled)"/>
    <s v="I wish to start a new podcast called Voices of Texas, and I want to interview interesting people of Texas each week."/>
    <n v="15000"/>
    <n v="5660"/>
    <x v="1"/>
    <x v="0"/>
    <s v="USD"/>
    <n v="1415219915"/>
    <n v="1412624315"/>
    <b v="0"/>
    <n v="1"/>
    <b v="0"/>
    <x v="16"/>
    <n v="38"/>
    <n v="566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s v="journalism"/>
  </r>
  <r>
    <n v="1049"/>
    <s v="J1 (Canceled)"/>
    <s v="------"/>
    <n v="15000"/>
    <n v="5651.58"/>
    <x v="1"/>
    <x v="0"/>
    <s v="USD"/>
    <n v="1455272445"/>
    <n v="1452680445"/>
    <b v="0"/>
    <n v="0"/>
    <b v="0"/>
    <x v="16"/>
    <n v="38"/>
    <s v="No Backers"/>
    <s v="journalism"/>
  </r>
  <r>
    <n v="1050"/>
    <s v="The (Secular) Barbershop Podcast (Canceled)"/>
    <s v="Secularism is on the rise and I hear you.Talk to me."/>
    <n v="15000"/>
    <n v="5645"/>
    <x v="1"/>
    <x v="0"/>
    <s v="USD"/>
    <n v="1442257677"/>
    <n v="1439665677"/>
    <b v="0"/>
    <n v="0"/>
    <b v="0"/>
    <x v="16"/>
    <n v="38"/>
    <s v="No Backers"/>
    <s v="journalism"/>
  </r>
  <r>
    <n v="1051"/>
    <s v="Now You Know Podcast (Canceled)"/>
    <s v="Inspired by some great podcasters as well as my desire to learn from many people about many topics, plus just to inform people."/>
    <n v="15000"/>
    <n v="5635"/>
    <x v="1"/>
    <x v="0"/>
    <s v="USD"/>
    <n v="1409098825"/>
    <n v="1406679625"/>
    <b v="0"/>
    <n v="0"/>
    <b v="0"/>
    <x v="16"/>
    <n v="38"/>
    <s v="No Backers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1"/>
    <x v="0"/>
    <s v="USD"/>
    <n v="1465243740"/>
    <n v="1461438495"/>
    <b v="0"/>
    <n v="0"/>
    <b v="0"/>
    <x v="16"/>
    <n v="38"/>
    <s v="No Backers"/>
    <s v="journalism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1"/>
    <x v="0"/>
    <s v="USD"/>
    <n v="1488773332"/>
    <n v="1486613332"/>
    <b v="0"/>
    <n v="1"/>
    <b v="0"/>
    <x v="16"/>
    <n v="37"/>
    <n v="5623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1"/>
    <x v="0"/>
    <s v="USD"/>
    <n v="1407708000"/>
    <n v="1405110399"/>
    <b v="0"/>
    <n v="0"/>
    <b v="0"/>
    <x v="16"/>
    <n v="37"/>
    <s v="No Backers"/>
    <s v="journalism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1"/>
    <x v="0"/>
    <s v="USD"/>
    <n v="1457394545"/>
    <n v="1454802545"/>
    <b v="0"/>
    <n v="0"/>
    <b v="0"/>
    <x v="16"/>
    <n v="37"/>
    <s v="No Backers"/>
    <s v="journalism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1"/>
    <x v="0"/>
    <s v="USD"/>
    <n v="1429892177"/>
    <n v="1424711777"/>
    <b v="0"/>
    <n v="0"/>
    <b v="0"/>
    <x v="16"/>
    <n v="37"/>
    <s v="No Backers"/>
    <s v="journalism"/>
  </r>
  <r>
    <n v="1057"/>
    <s v="Support Independent Media (Canceled)"/>
    <s v="Sayin it Plain is a Independent Radio Show created to inform the public and empower the community."/>
    <n v="15000"/>
    <n v="5600"/>
    <x v="1"/>
    <x v="0"/>
    <s v="USD"/>
    <n v="1480888483"/>
    <n v="1478292883"/>
    <b v="0"/>
    <n v="0"/>
    <b v="0"/>
    <x v="16"/>
    <n v="37"/>
    <s v="No Backers"/>
    <s v="journalism"/>
  </r>
  <r>
    <n v="1058"/>
    <s v="The Body Politic Radio (Canceled)"/>
    <s v="An investigative series on 790 KABC Radio on the ravages of addiction and what options millions of people have for hopeful recovery."/>
    <n v="15000"/>
    <n v="5599"/>
    <x v="1"/>
    <x v="0"/>
    <s v="USD"/>
    <n v="1427328000"/>
    <n v="1423777043"/>
    <b v="0"/>
    <n v="0"/>
    <b v="0"/>
    <x v="16"/>
    <n v="37"/>
    <s v="No Backers"/>
    <s v="journalism"/>
  </r>
  <r>
    <n v="1059"/>
    <s v="Voice Over Artist (Canceled)"/>
    <s v="Turning myself into a vocal artist."/>
    <n v="15000"/>
    <n v="5585"/>
    <x v="1"/>
    <x v="0"/>
    <s v="USD"/>
    <n v="1426269456"/>
    <n v="1423681056"/>
    <b v="0"/>
    <n v="0"/>
    <b v="0"/>
    <x v="16"/>
    <n v="37"/>
    <s v="No Backers"/>
    <s v="journalism"/>
  </r>
  <r>
    <n v="1060"/>
    <s v="Reality  Check (Canceled)"/>
    <s v="Reality Check is a weekly Internet Radio Show. Along with my co-host and engineer we discuss the issues of the day relevant to you!."/>
    <n v="15000"/>
    <n v="5580"/>
    <x v="1"/>
    <x v="0"/>
    <s v="USD"/>
    <n v="1429134893"/>
    <n v="1426542893"/>
    <b v="0"/>
    <n v="1"/>
    <b v="0"/>
    <x v="16"/>
    <n v="37"/>
    <n v="5580"/>
    <s v="journalism"/>
  </r>
  <r>
    <n v="1061"/>
    <s v="Chat Box 23 (Canceled)"/>
    <s v="T.O., Adi &amp; Mercedes discuss their point of views, women's issues &amp; Hollywood Hotties."/>
    <n v="15000"/>
    <n v="5574"/>
    <x v="1"/>
    <x v="0"/>
    <s v="USD"/>
    <n v="1462150800"/>
    <n v="1456987108"/>
    <b v="0"/>
    <n v="0"/>
    <b v="0"/>
    <x v="16"/>
    <n v="37"/>
    <s v="No Backers"/>
    <s v="journalism"/>
  </r>
  <r>
    <n v="1062"/>
    <s v="RETURNING AT A LATER DATE"/>
    <s v="SEE US ON PATREON www.badgirlartwork.com"/>
    <n v="15000"/>
    <n v="5570"/>
    <x v="1"/>
    <x v="0"/>
    <s v="USD"/>
    <n v="1468351341"/>
    <n v="1467746541"/>
    <b v="0"/>
    <n v="4"/>
    <b v="0"/>
    <x v="16"/>
    <n v="37"/>
    <n v="1392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1"/>
    <x v="0"/>
    <s v="USD"/>
    <n v="1472604262"/>
    <n v="1470012262"/>
    <b v="0"/>
    <n v="0"/>
    <b v="0"/>
    <x v="16"/>
    <n v="37"/>
    <s v="No Backers"/>
    <s v="journalism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2"/>
    <x v="0"/>
    <s v="USD"/>
    <n v="1373174903"/>
    <n v="1369286903"/>
    <b v="0"/>
    <n v="123"/>
    <b v="0"/>
    <x v="17"/>
    <n v="37"/>
    <n v="45.16"/>
    <s v="games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2"/>
    <x v="2"/>
    <s v="AUD"/>
    <n v="1392800922"/>
    <n v="1390381722"/>
    <b v="0"/>
    <n v="5"/>
    <b v="0"/>
    <x v="17"/>
    <n v="37"/>
    <n v="1108"/>
    <s v="games"/>
  </r>
  <r>
    <n v="1066"/>
    <s v="So I'm A Dark Lord"/>
    <s v="A parody of old school RPGs where you are a new Dark Lord on a quest to amass monsters and allies on your side."/>
    <n v="15000"/>
    <n v="5535"/>
    <x v="2"/>
    <x v="0"/>
    <s v="USD"/>
    <n v="1375657582"/>
    <n v="1371769582"/>
    <b v="0"/>
    <n v="148"/>
    <b v="0"/>
    <x v="17"/>
    <n v="37"/>
    <n v="37.4"/>
    <s v="games"/>
  </r>
  <r>
    <n v="1067"/>
    <s v="Fate Fighters - The Ultimate Decision Maker"/>
    <s v="Canâ€™t make up your mind about something? Simply type in your two options and let the fighters of fate decide for you!"/>
    <n v="15000"/>
    <n v="5535"/>
    <x v="2"/>
    <x v="0"/>
    <s v="USD"/>
    <n v="1387657931"/>
    <n v="1385065931"/>
    <b v="0"/>
    <n v="10"/>
    <b v="0"/>
    <x v="17"/>
    <n v="37"/>
    <n v="553.5"/>
    <s v="games"/>
  </r>
  <r>
    <n v="1068"/>
    <s v="The Quest To Save Hip Hop"/>
    <s v="THE QUEST TO SAVE HIP HOP is an old school beat em up st game that has a focus on old school hip hop and new age hip hop coming to pc."/>
    <n v="15000"/>
    <n v="5526"/>
    <x v="2"/>
    <x v="0"/>
    <s v="USD"/>
    <n v="1460274864"/>
    <n v="1457686464"/>
    <b v="0"/>
    <n v="4"/>
    <b v="0"/>
    <x v="17"/>
    <n v="37"/>
    <n v="1381.5"/>
    <s v="games"/>
  </r>
  <r>
    <n v="1069"/>
    <s v="Until The End (PC, Mac, and Linux)"/>
    <s v="A run-n-gun zombie survival game where you scavenge for items to make the night a little less scary."/>
    <n v="15000"/>
    <n v="5516"/>
    <x v="2"/>
    <x v="0"/>
    <s v="USD"/>
    <n v="1385447459"/>
    <n v="1382679059"/>
    <b v="0"/>
    <n v="21"/>
    <b v="0"/>
    <x v="17"/>
    <n v="37"/>
    <n v="262.67"/>
    <s v="games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2"/>
    <x v="0"/>
    <s v="USD"/>
    <n v="1349050622"/>
    <n v="1347322622"/>
    <b v="0"/>
    <n v="2"/>
    <b v="0"/>
    <x v="17"/>
    <n v="37"/>
    <n v="2755"/>
    <s v="games"/>
  </r>
  <r>
    <n v="1071"/>
    <s v="DJ's Bane"/>
    <s v="I'm making a game where you choose how you want to kill the DJ, so you yourself can decide what music will be played at the party."/>
    <n v="15000"/>
    <n v="5509"/>
    <x v="2"/>
    <x v="10"/>
    <s v="NOK"/>
    <n v="1447787093"/>
    <n v="1445191493"/>
    <b v="0"/>
    <n v="0"/>
    <b v="0"/>
    <x v="17"/>
    <n v="37"/>
    <s v="No Backers"/>
    <s v="games"/>
  </r>
  <r>
    <n v="1072"/>
    <s v="World Defense : Tower Defense"/>
    <s v="A tower defense game that is played anywhere on the earth's surface!  This project is to expand it to be multiplayer and mod support."/>
    <n v="15000"/>
    <n v="5509"/>
    <x v="2"/>
    <x v="0"/>
    <s v="USD"/>
    <n v="1391630297"/>
    <n v="1389038297"/>
    <b v="0"/>
    <n v="4"/>
    <b v="0"/>
    <x v="17"/>
    <n v="37"/>
    <n v="1377.25"/>
    <s v="games"/>
  </r>
  <r>
    <n v="1073"/>
    <s v="Rainbow Ball to the Iphone"/>
    <s v="We want to bring our Game Rainbow Ball to the iphone and to do that we need a little help"/>
    <n v="15000"/>
    <n v="5504"/>
    <x v="2"/>
    <x v="0"/>
    <s v="USD"/>
    <n v="1318806541"/>
    <n v="1316214541"/>
    <b v="0"/>
    <n v="1"/>
    <b v="0"/>
    <x v="17"/>
    <n v="37"/>
    <n v="5504"/>
    <s v="games"/>
  </r>
  <r>
    <n v="1074"/>
    <s v="Kingdom Espionage"/>
    <s v="An ambitious multiplayer game set in fantastical medieval world where you must defend your castle while attacking others to gain ranks!"/>
    <n v="15000"/>
    <n v="5501"/>
    <x v="2"/>
    <x v="0"/>
    <s v="USD"/>
    <n v="1388808545"/>
    <n v="1386216545"/>
    <b v="0"/>
    <n v="30"/>
    <b v="0"/>
    <x v="17"/>
    <n v="37"/>
    <n v="183.37"/>
    <s v="games"/>
  </r>
  <r>
    <n v="1075"/>
    <s v="Towers Of The Apocalypse"/>
    <s v="Fully 3D, post Apocalyptic themed tower defense video game. New take on the genre."/>
    <n v="15000"/>
    <n v="5500"/>
    <x v="2"/>
    <x v="0"/>
    <s v="USD"/>
    <n v="1336340516"/>
    <n v="1333748516"/>
    <b v="0"/>
    <n v="3"/>
    <b v="0"/>
    <x v="17"/>
    <n v="37"/>
    <n v="1833.33"/>
    <s v="games"/>
  </r>
  <r>
    <n v="1076"/>
    <s v="Kaptain Brawe 2: A Space Travesty"/>
    <s v="A comical point and click adventure by veteran team of Broken Sword and Monkey Island fame - Steve Ince and Bill Tiller"/>
    <n v="15000"/>
    <n v="5496"/>
    <x v="2"/>
    <x v="0"/>
    <s v="USD"/>
    <n v="1410426250"/>
    <n v="1405674250"/>
    <b v="0"/>
    <n v="975"/>
    <b v="0"/>
    <x v="17"/>
    <n v="37"/>
    <n v="5.64"/>
    <s v="games"/>
  </r>
  <r>
    <n v="1077"/>
    <s v="Legends of Callasia [Demo Available NOW!]"/>
    <s v="An epic strategy game of world conquest with simultaneous turn-based multiplayer gameplay and no hotseat waiting"/>
    <n v="15000"/>
    <n v="5481"/>
    <x v="2"/>
    <x v="0"/>
    <s v="USD"/>
    <n v="1452744011"/>
    <n v="1450152011"/>
    <b v="0"/>
    <n v="167"/>
    <b v="0"/>
    <x v="17"/>
    <n v="37"/>
    <n v="32.82"/>
    <s v="games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2"/>
    <x v="0"/>
    <s v="USD"/>
    <n v="1311309721"/>
    <n v="1307421721"/>
    <b v="0"/>
    <n v="5"/>
    <b v="0"/>
    <x v="17"/>
    <n v="37"/>
    <n v="1095.5999999999999"/>
    <s v="games"/>
  </r>
  <r>
    <n v="1079"/>
    <s v="Sirius Online, an indie Space MMO"/>
    <s v="Sirius Online is currently the work of two brothers striving to bring the Era of Freelancer back, adding dynamic markets and more."/>
    <n v="15000"/>
    <n v="5469"/>
    <x v="2"/>
    <x v="12"/>
    <s v="EUR"/>
    <n v="1463232936"/>
    <n v="1461072936"/>
    <b v="0"/>
    <n v="18"/>
    <b v="0"/>
    <x v="17"/>
    <n v="36"/>
    <n v="303.83"/>
    <s v="games"/>
  </r>
  <r>
    <n v="1080"/>
    <s v="Skullforge: The Hunt"/>
    <s v="A fantasy action RPG which follows an elven ex-slave on a journey of magic, revenge, intrigue, and deceit."/>
    <n v="15000"/>
    <n v="5465"/>
    <x v="2"/>
    <x v="0"/>
    <s v="USD"/>
    <n v="1399778333"/>
    <n v="1397186333"/>
    <b v="0"/>
    <n v="98"/>
    <b v="0"/>
    <x v="17"/>
    <n v="36"/>
    <n v="55.77"/>
    <s v="games"/>
  </r>
  <r>
    <n v="1081"/>
    <s v="The Creature"/>
    <s v="Finishing your last job before you retire until a disaster strikes the cargo ship can you survive The Creature?"/>
    <n v="15000"/>
    <n v="5462"/>
    <x v="2"/>
    <x v="0"/>
    <s v="USD"/>
    <n v="1422483292"/>
    <n v="1419891292"/>
    <b v="0"/>
    <n v="4"/>
    <b v="0"/>
    <x v="17"/>
    <n v="36"/>
    <n v="1365.5"/>
    <s v="games"/>
  </r>
  <r>
    <n v="1082"/>
    <s v="T-Fighter: Code Name M - Mobile Edition"/>
    <s v="Challenge your trivia skills in this action oriented game against several opponents across time."/>
    <n v="15000"/>
    <n v="5456"/>
    <x v="2"/>
    <x v="0"/>
    <s v="USD"/>
    <n v="1344635088"/>
    <n v="1342043088"/>
    <b v="0"/>
    <n v="3"/>
    <b v="0"/>
    <x v="17"/>
    <n v="36"/>
    <n v="1818.67"/>
    <s v="games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2"/>
    <x v="5"/>
    <s v="CAD"/>
    <n v="1406994583"/>
    <n v="1401810583"/>
    <b v="0"/>
    <n v="1"/>
    <b v="0"/>
    <x v="17"/>
    <n v="36"/>
    <n v="5452"/>
    <s v="games"/>
  </r>
  <r>
    <n v="1084"/>
    <s v="My own channel"/>
    <s v="I want to start my own channel for gaming"/>
    <n v="15000"/>
    <n v="5443"/>
    <x v="2"/>
    <x v="0"/>
    <s v="USD"/>
    <n v="1407534804"/>
    <n v="1404942804"/>
    <b v="0"/>
    <n v="0"/>
    <b v="0"/>
    <x v="17"/>
    <n v="36"/>
    <s v="No Backers"/>
    <s v="games"/>
  </r>
  <r>
    <n v="1085"/>
    <s v="Sun Dryd Studios"/>
    <s v="The new kid on the block. Re-imagining old games and creating new ones. Ship, Lazer, Rock is first."/>
    <n v="15000"/>
    <n v="5437"/>
    <x v="2"/>
    <x v="5"/>
    <s v="CAD"/>
    <n v="1457967975"/>
    <n v="1455379575"/>
    <b v="0"/>
    <n v="9"/>
    <b v="0"/>
    <x v="17"/>
    <n v="36"/>
    <n v="604.11"/>
    <s v="games"/>
  </r>
  <r>
    <n v="1086"/>
    <s v="Cyber Universe Online"/>
    <s v="Humanity's future in the Galaxy"/>
    <n v="15000"/>
    <n v="5433"/>
    <x v="2"/>
    <x v="0"/>
    <s v="USD"/>
    <n v="1408913291"/>
    <n v="1406321291"/>
    <b v="0"/>
    <n v="2"/>
    <b v="0"/>
    <x v="17"/>
    <n v="36"/>
    <n v="2716.5"/>
    <s v="games"/>
  </r>
  <r>
    <n v="1087"/>
    <s v="Idle Gamers"/>
    <s v="Idle gamers are the group of gamers worth watching play video games. We have a back log of video ideas and want to entertain you."/>
    <n v="15000"/>
    <n v="5431"/>
    <x v="2"/>
    <x v="0"/>
    <s v="USD"/>
    <n v="1402852087"/>
    <n v="1400260087"/>
    <b v="0"/>
    <n v="0"/>
    <b v="0"/>
    <x v="17"/>
    <n v="36"/>
    <s v="No Backers"/>
    <s v="games"/>
  </r>
  <r>
    <n v="1088"/>
    <s v="Still Alive"/>
    <s v="A fresh twist on survival games. Intense, high-stakes 30 minute rounds for up to 10 players."/>
    <n v="15000"/>
    <n v="5430"/>
    <x v="2"/>
    <x v="0"/>
    <s v="USD"/>
    <n v="1398366667"/>
    <n v="1395774667"/>
    <b v="0"/>
    <n v="147"/>
    <b v="0"/>
    <x v="17"/>
    <n v="36"/>
    <n v="36.94"/>
    <s v="games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s v="games"/>
  </r>
  <r>
    <n v="1090"/>
    <s v="Help Jumpy Punch Prosper!!"/>
    <s v="A sci-fi platformer game inspired by a certain blue hedgehog and Italian plumber. Jump, fight, dodge and sprint your way to victory."/>
    <n v="15000"/>
    <n v="5414"/>
    <x v="2"/>
    <x v="2"/>
    <s v="AUD"/>
    <n v="1432873653"/>
    <n v="1430281653"/>
    <b v="0"/>
    <n v="1"/>
    <b v="0"/>
    <x v="17"/>
    <n v="36"/>
    <n v="5414"/>
    <s v="games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2"/>
    <x v="1"/>
    <s v="GBP"/>
    <n v="1460313672"/>
    <n v="1457725272"/>
    <b v="0"/>
    <n v="2"/>
    <b v="0"/>
    <x v="17"/>
    <n v="36"/>
    <n v="2705"/>
    <s v="games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2"/>
    <x v="0"/>
    <s v="USD"/>
    <n v="1357432638"/>
    <n v="1354840638"/>
    <b v="0"/>
    <n v="7"/>
    <b v="0"/>
    <x v="17"/>
    <n v="36"/>
    <n v="772.86"/>
    <s v="games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2"/>
    <x v="5"/>
    <s v="CAD"/>
    <n v="1455232937"/>
    <n v="1453936937"/>
    <b v="0"/>
    <n v="4"/>
    <b v="0"/>
    <x v="17"/>
    <n v="36"/>
    <n v="1349.75"/>
    <s v="games"/>
  </r>
  <r>
    <n v="1094"/>
    <s v="Sprocket Junkie"/>
    <s v="An action racing game for iOS. Set in a steampunk world, players battle their way to the finish line on customizable rocket engines!"/>
    <n v="15000"/>
    <n v="5396"/>
    <x v="2"/>
    <x v="0"/>
    <s v="USD"/>
    <n v="1318180033"/>
    <n v="1315588033"/>
    <b v="0"/>
    <n v="27"/>
    <b v="0"/>
    <x v="17"/>
    <n v="36"/>
    <n v="199.85"/>
    <s v="games"/>
  </r>
  <r>
    <n v="1095"/>
    <s v="Project Snowstorm"/>
    <s v="MMORPG with Real-Time Pet Battles, Expansive 3D World and Ranked Individual &amp; Guild PvP arenas all on your mobile device!"/>
    <n v="15000"/>
    <n v="5390"/>
    <x v="2"/>
    <x v="0"/>
    <s v="USD"/>
    <n v="1377867220"/>
    <n v="1375275220"/>
    <b v="0"/>
    <n v="94"/>
    <b v="0"/>
    <x v="17"/>
    <n v="36"/>
    <n v="57.34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2"/>
    <x v="0"/>
    <s v="USD"/>
    <n v="1412393400"/>
    <n v="1409747154"/>
    <b v="0"/>
    <n v="29"/>
    <b v="0"/>
    <x v="17"/>
    <n v="36"/>
    <n v="185.82"/>
    <s v="games"/>
  </r>
  <r>
    <n v="1097"/>
    <s v="Rabbly"/>
    <s v="Rabbly is action-adventure game. Is about a scientist going on an adventure, to find rare materials in another galaxy."/>
    <n v="15000"/>
    <n v="5380.55"/>
    <x v="2"/>
    <x v="0"/>
    <s v="USD"/>
    <n v="1393786877"/>
    <n v="1390330877"/>
    <b v="0"/>
    <n v="7"/>
    <b v="0"/>
    <x v="17"/>
    <n v="36"/>
    <n v="768.65"/>
    <s v="games"/>
  </r>
  <r>
    <n v="1098"/>
    <s v="Kick, Punch... Fireball"/>
    <s v="Kick, Punch... Fireball is an FPS type arena game set inside the fantasy world."/>
    <n v="15000"/>
    <n v="5380"/>
    <x v="2"/>
    <x v="0"/>
    <s v="USD"/>
    <n v="1397413095"/>
    <n v="1394821095"/>
    <b v="0"/>
    <n v="22"/>
    <b v="0"/>
    <x v="17"/>
    <n v="36"/>
    <n v="244.55"/>
    <s v="games"/>
  </r>
  <r>
    <n v="1099"/>
    <s v="Xeno - A Sci-Fi FPS"/>
    <s v="Xeno is an FPS which combines all the best elements of old school and modern games to create a fresh and unique gameplay experience."/>
    <n v="15000"/>
    <n v="5376"/>
    <x v="2"/>
    <x v="1"/>
    <s v="GBP"/>
    <n v="1431547468"/>
    <n v="1428955468"/>
    <b v="0"/>
    <n v="1"/>
    <b v="0"/>
    <x v="17"/>
    <n v="36"/>
    <n v="5376"/>
    <s v="games"/>
  </r>
  <r>
    <n v="1100"/>
    <s v="Aeldengald Saga Book I"/>
    <s v="A retro style puzzle rpg with a dark story. Your decisions will influence the world and decide the outcome of the story."/>
    <n v="15000"/>
    <n v="5366"/>
    <x v="2"/>
    <x v="12"/>
    <s v="EUR"/>
    <n v="1455417571"/>
    <n v="1452825571"/>
    <b v="0"/>
    <n v="10"/>
    <b v="0"/>
    <x v="17"/>
    <n v="36"/>
    <n v="536.6"/>
    <s v="games"/>
  </r>
  <r>
    <n v="1101"/>
    <s v="Strain Wars"/>
    <s v="Different strains of marijuana leafs battling to the death to see which one is the top strain."/>
    <n v="15000"/>
    <n v="5360"/>
    <x v="2"/>
    <x v="0"/>
    <s v="USD"/>
    <n v="1468519920"/>
    <n v="1466188338"/>
    <b v="0"/>
    <n v="6"/>
    <b v="0"/>
    <x v="17"/>
    <n v="36"/>
    <n v="893.33"/>
    <s v="games"/>
  </r>
  <r>
    <n v="1102"/>
    <s v="Runers"/>
    <s v="Runers is a top-down rogue-like shooter where as you advance you create more powerful spells and fight fierce monsters and bosses."/>
    <n v="15000"/>
    <n v="5359.21"/>
    <x v="2"/>
    <x v="0"/>
    <s v="USD"/>
    <n v="1386568740"/>
    <n v="1383095125"/>
    <b v="0"/>
    <n v="24"/>
    <b v="0"/>
    <x v="17"/>
    <n v="36"/>
    <n v="223.3"/>
    <s v="games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s v="games"/>
  </r>
  <r>
    <n v="1104"/>
    <s v="Street Heroes - A Facebook Beat 'em Up"/>
    <s v="Street Heroes is a retro 2D side-scrolling multiplayer beat 'em up for Facebook that brings classic arcade fun to a social platform"/>
    <n v="15000"/>
    <n v="5355"/>
    <x v="2"/>
    <x v="1"/>
    <s v="GBP"/>
    <n v="1402480221"/>
    <n v="1399888221"/>
    <b v="0"/>
    <n v="37"/>
    <b v="0"/>
    <x v="17"/>
    <n v="36"/>
    <n v="144.72999999999999"/>
    <s v="games"/>
  </r>
  <r>
    <n v="1105"/>
    <s v="Nightmare Zombies"/>
    <s v="Nightmare Zombies is the first Oculus Rift Only immersive zombie simulator in the Post-Apocalypse urban environment of New York City."/>
    <n v="15000"/>
    <n v="5343"/>
    <x v="2"/>
    <x v="0"/>
    <s v="USD"/>
    <n v="1395627327"/>
    <n v="1393038927"/>
    <b v="0"/>
    <n v="20"/>
    <b v="0"/>
    <x v="17"/>
    <n v="36"/>
    <n v="267.14999999999998"/>
    <s v="games"/>
  </r>
  <r>
    <n v="1106"/>
    <s v="Backyard Zombies"/>
    <s v="Collect coins and save civilians while you blast your way through tons of zombies! Unlock new characters and levels!"/>
    <n v="15000"/>
    <n v="5331"/>
    <x v="2"/>
    <x v="0"/>
    <s v="USD"/>
    <n v="1333557975"/>
    <n v="1330969575"/>
    <b v="0"/>
    <n v="7"/>
    <b v="0"/>
    <x v="17"/>
    <n v="36"/>
    <n v="761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2"/>
    <x v="0"/>
    <s v="USD"/>
    <n v="1406148024"/>
    <n v="1403556024"/>
    <b v="0"/>
    <n v="0"/>
    <b v="0"/>
    <x v="17"/>
    <n v="36"/>
    <s v="No Backers"/>
    <s v="games"/>
  </r>
  <r>
    <n v="1108"/>
    <s v="Urbania: Create the future"/>
    <s v="Environmental awareness using social games where players are challenged to pursue sustainable development in the city of the future."/>
    <n v="15000"/>
    <n v="5328"/>
    <x v="2"/>
    <x v="0"/>
    <s v="USD"/>
    <n v="1334326635"/>
    <n v="1329146235"/>
    <b v="0"/>
    <n v="21"/>
    <b v="0"/>
    <x v="17"/>
    <n v="36"/>
    <n v="253.71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2"/>
    <x v="0"/>
    <s v="USD"/>
    <n v="1479495790"/>
    <n v="1476900190"/>
    <b v="0"/>
    <n v="3"/>
    <b v="0"/>
    <x v="17"/>
    <n v="35"/>
    <n v="1774.34"/>
    <s v="games"/>
  </r>
  <r>
    <n v="1110"/>
    <s v="PSI - Role Playing Game"/>
    <s v="PSI is a game about a group of people dealing with the effects of Nightmares becoming reality, life will never be the same."/>
    <n v="15000"/>
    <n v="5322"/>
    <x v="2"/>
    <x v="0"/>
    <s v="USD"/>
    <n v="1354919022"/>
    <n v="1352327022"/>
    <b v="0"/>
    <n v="11"/>
    <b v="0"/>
    <x v="17"/>
    <n v="35"/>
    <n v="483.82"/>
    <s v="games"/>
  </r>
  <r>
    <n v="1111"/>
    <s v="Funding HyperLight Studios"/>
    <s v="We are bringing a new gaming experience to the field. One that will connect a community of people and servers from around the world."/>
    <n v="15000"/>
    <n v="5308.26"/>
    <x v="2"/>
    <x v="0"/>
    <s v="USD"/>
    <n v="1452228790"/>
    <n v="1449636790"/>
    <b v="0"/>
    <n v="1"/>
    <b v="0"/>
    <x v="17"/>
    <n v="35"/>
    <n v="5308.26"/>
    <s v="games"/>
  </r>
  <r>
    <n v="1112"/>
    <s v="Johnny Rocketfingers: Violent Point &amp; Click Adventure!"/>
    <s v="Tarantino-esque Adventure Game on Steroids Inspired by LucasArts, Gritty Action Movies and 1940's Animation"/>
    <n v="15000"/>
    <n v="5300"/>
    <x v="2"/>
    <x v="0"/>
    <s v="USD"/>
    <n v="1421656200"/>
    <n v="1416507211"/>
    <b v="0"/>
    <n v="312"/>
    <b v="0"/>
    <x v="17"/>
    <n v="35"/>
    <n v="16.989999999999998"/>
    <s v="games"/>
  </r>
  <r>
    <n v="1113"/>
    <s v="A YouTube Gaming Channel"/>
    <s v="A start up YouTube PC Gaming channel named ''Jeansie''. Comprised of witty banter and slightly above average  gaming skills :)"/>
    <n v="15000"/>
    <n v="5297"/>
    <x v="2"/>
    <x v="1"/>
    <s v="GBP"/>
    <n v="1408058820"/>
    <n v="1405466820"/>
    <b v="0"/>
    <n v="1"/>
    <b v="0"/>
    <x v="17"/>
    <n v="35"/>
    <n v="5297"/>
    <s v="games"/>
  </r>
  <r>
    <n v="1114"/>
    <s v="TeleRide"/>
    <s v="SciFi racing game for Android &amp; iOS platforms. Player gets a unique weapon which introduces an additional dimension to the competition."/>
    <n v="15000"/>
    <n v="5295"/>
    <x v="2"/>
    <x v="1"/>
    <s v="GBP"/>
    <n v="1381306687"/>
    <n v="1378714687"/>
    <b v="0"/>
    <n v="3"/>
    <b v="0"/>
    <x v="17"/>
    <n v="35"/>
    <n v="1765"/>
    <s v="games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2"/>
    <x v="0"/>
    <s v="USD"/>
    <n v="1459352495"/>
    <n v="1456764095"/>
    <b v="0"/>
    <n v="4"/>
    <b v="0"/>
    <x v="17"/>
    <n v="35"/>
    <n v="1322.75"/>
    <s v="games"/>
  </r>
  <r>
    <n v="1116"/>
    <s v="Quest Remnants of Chaos"/>
    <s v="A medieval, post apocolyptic, Online, MMORPG. Class morphing, character customization game."/>
    <n v="15000"/>
    <n v="5285"/>
    <x v="2"/>
    <x v="0"/>
    <s v="USD"/>
    <n v="1339273208"/>
    <n v="1334089208"/>
    <b v="0"/>
    <n v="10"/>
    <b v="0"/>
    <x v="17"/>
    <n v="35"/>
    <n v="528.5"/>
    <s v="games"/>
  </r>
  <r>
    <n v="1117"/>
    <s v="Medieval Village"/>
    <s v="Experience the Medieval in your own village. Increase your village into a city and walk through the streets."/>
    <n v="15000"/>
    <n v="5271"/>
    <x v="2"/>
    <x v="12"/>
    <s v="EUR"/>
    <n v="1451053313"/>
    <n v="1448461313"/>
    <b v="0"/>
    <n v="8"/>
    <b v="0"/>
    <x v="17"/>
    <n v="35"/>
    <n v="658.88"/>
    <s v="games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2"/>
    <x v="2"/>
    <s v="AUD"/>
    <n v="1396666779"/>
    <n v="1394078379"/>
    <b v="0"/>
    <n v="3"/>
    <b v="0"/>
    <x v="17"/>
    <n v="35"/>
    <n v="1754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2"/>
    <x v="0"/>
    <s v="USD"/>
    <n v="1396810864"/>
    <n v="1395687664"/>
    <b v="0"/>
    <n v="1"/>
    <b v="0"/>
    <x v="17"/>
    <n v="35"/>
    <n v="5260.92"/>
    <s v="games"/>
  </r>
  <r>
    <n v="1120"/>
    <s v="PlanEt Ninjahwah"/>
    <s v="Planet Ninjahwah is a highly anticipated futuristic action adventure game that will blow your mind!!"/>
    <n v="15000"/>
    <n v="5260"/>
    <x v="2"/>
    <x v="0"/>
    <s v="USD"/>
    <n v="1319835400"/>
    <n v="1315947400"/>
    <b v="0"/>
    <n v="0"/>
    <b v="0"/>
    <x v="17"/>
    <n v="35"/>
    <s v="No Backers"/>
    <s v="games"/>
  </r>
  <r>
    <n v="1121"/>
    <s v="Pwincess"/>
    <s v="An action packed, side scrolling, platform jumping, laser shooting ADVENTURE that will be fun for everyone."/>
    <n v="15000"/>
    <n v="5259"/>
    <x v="2"/>
    <x v="0"/>
    <s v="USD"/>
    <n v="1457904316"/>
    <n v="1455315916"/>
    <b v="0"/>
    <n v="5"/>
    <b v="0"/>
    <x v="17"/>
    <n v="35"/>
    <n v="1051.8"/>
    <s v="games"/>
  </r>
  <r>
    <n v="1122"/>
    <s v="Funny Monsters (Mobile Game)"/>
    <s v="Mobile game featuring lots of funny little monsters on the run from their mad creator. Lots of gameplay elements will keep user bussy."/>
    <n v="15000"/>
    <n v="5258"/>
    <x v="2"/>
    <x v="1"/>
    <s v="GBP"/>
    <n v="1369932825"/>
    <n v="1368723225"/>
    <b v="0"/>
    <n v="0"/>
    <b v="0"/>
    <x v="17"/>
    <n v="35"/>
    <s v="No Backers"/>
    <s v="games"/>
  </r>
  <r>
    <n v="1123"/>
    <s v="Droplets"/>
    <s v="Fast paced mobile game where you control a rain drop by tilting your screen. Absorb other rain drops to go faster, but avoid clouds."/>
    <n v="15000"/>
    <n v="5250"/>
    <x v="2"/>
    <x v="0"/>
    <s v="USD"/>
    <n v="1397910848"/>
    <n v="1395318848"/>
    <b v="0"/>
    <n v="3"/>
    <b v="0"/>
    <x v="17"/>
    <n v="35"/>
    <n v="1750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2"/>
    <x v="0"/>
    <s v="USD"/>
    <n v="1430409651"/>
    <n v="1427817651"/>
    <b v="0"/>
    <n v="7"/>
    <b v="0"/>
    <x v="18"/>
    <n v="35"/>
    <n v="748.57"/>
    <s v="games"/>
  </r>
  <r>
    <n v="1125"/>
    <s v="Ultimate Supremacy"/>
    <s v="Ultimate Supremacy will be the ultimate in mobile gaming, if you love fighting and strategy games, you will love Ultimate Supremacy."/>
    <n v="15000"/>
    <n v="5236"/>
    <x v="2"/>
    <x v="1"/>
    <s v="GBP"/>
    <n v="1443193130"/>
    <n v="1438009130"/>
    <b v="0"/>
    <n v="0"/>
    <b v="0"/>
    <x v="18"/>
    <n v="35"/>
    <s v="No Backers"/>
    <s v="games"/>
  </r>
  <r>
    <n v="1126"/>
    <s v="GAMING TO LEARN"/>
    <s v="Imagine a science class where the teacher walks in a says &quot;Take out your cell phone and play a game.&quot;"/>
    <n v="15000"/>
    <n v="5235"/>
    <x v="2"/>
    <x v="0"/>
    <s v="USD"/>
    <n v="1468482694"/>
    <n v="1465890694"/>
    <b v="0"/>
    <n v="2"/>
    <b v="0"/>
    <x v="18"/>
    <n v="35"/>
    <n v="2617.5"/>
    <s v="games"/>
  </r>
  <r>
    <n v="1127"/>
    <s v="ABRAcaPOCUS!!"/>
    <s v="A fast-paced, creepy/cute mobile puzzle game where you draw series of magic symbols to summon &amp; collect demons, monsters, gods, &amp; myths"/>
    <n v="15000"/>
    <n v="5234"/>
    <x v="2"/>
    <x v="0"/>
    <s v="USD"/>
    <n v="1416000600"/>
    <n v="1413318600"/>
    <b v="0"/>
    <n v="23"/>
    <b v="0"/>
    <x v="18"/>
    <n v="35"/>
    <n v="227.57"/>
    <s v="games"/>
  </r>
  <r>
    <n v="1128"/>
    <s v="Flying Turds"/>
    <s v="#havingfunFTW"/>
    <n v="15000"/>
    <n v="5233"/>
    <x v="2"/>
    <x v="1"/>
    <s v="GBP"/>
    <n v="1407425717"/>
    <n v="1404833717"/>
    <b v="0"/>
    <n v="1"/>
    <b v="0"/>
    <x v="18"/>
    <n v="35"/>
    <n v="5233"/>
    <s v="games"/>
  </r>
  <r>
    <n v="1129"/>
    <s v="Angry words with Friends"/>
    <s v="This app will provide you with the ability to use your most favorite profanities while playing a game with your friends."/>
    <n v="15000"/>
    <n v="5232"/>
    <x v="2"/>
    <x v="0"/>
    <s v="USD"/>
    <n v="1465107693"/>
    <n v="1462515693"/>
    <b v="0"/>
    <n v="2"/>
    <b v="0"/>
    <x v="18"/>
    <n v="35"/>
    <n v="2616"/>
    <s v="games"/>
  </r>
  <r>
    <n v="1130"/>
    <s v="Terror Interceptor Mobile Video Game"/>
    <s v="A modernized version of the classic aerial combat arcade game 1942.  Use real fighter jets to take down terrorists on a global scale."/>
    <n v="15000"/>
    <n v="5226"/>
    <x v="2"/>
    <x v="0"/>
    <s v="USD"/>
    <n v="1416963300"/>
    <n v="1411775700"/>
    <b v="0"/>
    <n v="3"/>
    <b v="0"/>
    <x v="18"/>
    <n v="35"/>
    <n v="1742"/>
    <s v="games"/>
  </r>
  <r>
    <n v="1131"/>
    <s v="Hot Potato - The App"/>
    <s v="Don't drop it like it's hot..Hot Potato is a battle between friends. Compete to keep Mr Potato off the ground. Who will drop him first?"/>
    <n v="15000"/>
    <n v="5226"/>
    <x v="2"/>
    <x v="2"/>
    <s v="AUD"/>
    <n v="1450993668"/>
    <n v="1448401668"/>
    <b v="0"/>
    <n v="0"/>
    <b v="0"/>
    <x v="18"/>
    <n v="35"/>
    <s v="No Backers"/>
    <s v="games"/>
  </r>
  <r>
    <n v="1132"/>
    <s v="One"/>
    <s v="One is a simple mobile game about exploring the connections between all living things. Featuring hand-painted art."/>
    <n v="15000"/>
    <n v="5222"/>
    <x v="2"/>
    <x v="5"/>
    <s v="CAD"/>
    <n v="1483238771"/>
    <n v="1480646771"/>
    <b v="0"/>
    <n v="13"/>
    <b v="0"/>
    <x v="18"/>
    <n v="35"/>
    <n v="401.69"/>
    <s v="games"/>
  </r>
  <r>
    <n v="1133"/>
    <s v="Ping"/>
    <s v="Ping is a simple game currently in the design process, where the player lives off of the power of their connection to the internet."/>
    <n v="15000"/>
    <n v="5221"/>
    <x v="2"/>
    <x v="1"/>
    <s v="GBP"/>
    <n v="1406799981"/>
    <n v="1404207981"/>
    <b v="0"/>
    <n v="1"/>
    <b v="0"/>
    <x v="18"/>
    <n v="35"/>
    <n v="5221"/>
    <s v="games"/>
  </r>
  <r>
    <n v="1134"/>
    <s v="New Mario Bro's style game!"/>
    <s v="We are creating a new Mario Bro's style game called KFK:Original. It's challenging, fun and totally awesome!!!"/>
    <n v="15000"/>
    <n v="5221"/>
    <x v="2"/>
    <x v="2"/>
    <s v="AUD"/>
    <n v="1417235580"/>
    <n v="1416034228"/>
    <b v="0"/>
    <n v="1"/>
    <b v="0"/>
    <x v="18"/>
    <n v="35"/>
    <n v="5221"/>
    <s v="games"/>
  </r>
  <r>
    <n v="1135"/>
    <s v="Trumperama"/>
    <s v="&quot;Trumperama&quot; ist ein Jump 'n' Run Spiel im 8-Bit Stil fÃ¼r Android._x000a_Donald Trump gewinnt die Wahlen und muss gestoppt werden!"/>
    <n v="15000"/>
    <n v="5212"/>
    <x v="2"/>
    <x v="12"/>
    <s v="EUR"/>
    <n v="1470527094"/>
    <n v="1467935094"/>
    <b v="0"/>
    <n v="1"/>
    <b v="0"/>
    <x v="18"/>
    <n v="35"/>
    <n v="5212"/>
    <s v="games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2"/>
    <x v="6"/>
    <s v="EUR"/>
    <n v="1450541229"/>
    <n v="1447949229"/>
    <b v="0"/>
    <n v="6"/>
    <b v="0"/>
    <x v="18"/>
    <n v="35"/>
    <n v="867.08"/>
    <s v="games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2"/>
    <x v="0"/>
    <s v="USD"/>
    <n v="1461440421"/>
    <n v="1458848421"/>
    <b v="0"/>
    <n v="39"/>
    <b v="0"/>
    <x v="18"/>
    <n v="35"/>
    <n v="133.33000000000001"/>
    <s v="games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2"/>
    <x v="0"/>
    <s v="USD"/>
    <n v="1485035131"/>
    <n v="1483307131"/>
    <b v="0"/>
    <n v="4"/>
    <b v="0"/>
    <x v="18"/>
    <n v="35"/>
    <n v="1300"/>
    <s v="games"/>
  </r>
  <r>
    <n v="1139"/>
    <s v="Soulwalker"/>
    <s v="Take control of the Void and bend it to your will as you perfect your strategy and amass your deck. The light gathers, your power grows"/>
    <n v="15000"/>
    <n v="5195"/>
    <x v="2"/>
    <x v="0"/>
    <s v="USD"/>
    <n v="1420100426"/>
    <n v="1417508426"/>
    <b v="0"/>
    <n v="1"/>
    <b v="0"/>
    <x v="18"/>
    <n v="35"/>
    <n v="5195"/>
    <s v="games"/>
  </r>
  <r>
    <n v="1140"/>
    <s v="Medieval Empire by Bear Games"/>
    <s v="We are creating the next epic Massive Multiplayer Online-Real Time Strategy game and we want you to be a part of it!"/>
    <n v="15000"/>
    <n v="5186"/>
    <x v="2"/>
    <x v="1"/>
    <s v="GBP"/>
    <n v="1438859121"/>
    <n v="1436267121"/>
    <b v="0"/>
    <n v="0"/>
    <b v="0"/>
    <x v="18"/>
    <n v="35"/>
    <s v="No Backers"/>
    <s v="games"/>
  </r>
  <r>
    <n v="1141"/>
    <s v="Arena Z - Zombie Survival"/>
    <s v="I think this will be a great game!"/>
    <n v="15000"/>
    <n v="5176"/>
    <x v="2"/>
    <x v="12"/>
    <s v="EUR"/>
    <n v="1436460450"/>
    <n v="1433868450"/>
    <b v="0"/>
    <n v="0"/>
    <b v="0"/>
    <x v="18"/>
    <n v="35"/>
    <s v="No Backers"/>
    <s v="games"/>
  </r>
  <r>
    <n v="1142"/>
    <s v="3E Community, a company driven by YOU!"/>
    <s v="If only you could help choose and/or create the Top Chart apps with your ideas..._x000a_Want that to come true? Well here we are."/>
    <n v="15000"/>
    <n v="5175"/>
    <x v="2"/>
    <x v="0"/>
    <s v="USD"/>
    <n v="1424131727"/>
    <n v="1421539727"/>
    <b v="0"/>
    <n v="0"/>
    <b v="0"/>
    <x v="18"/>
    <n v="35"/>
    <s v="No Backers"/>
    <s v="games"/>
  </r>
  <r>
    <n v="1143"/>
    <s v="Convergence: Rift Wars"/>
    <s v="Convergence: RiftWars is a easy to approach competitive turn-based strategy game, featuring quick game play and military tactics."/>
    <n v="15000"/>
    <n v="5167"/>
    <x v="2"/>
    <x v="0"/>
    <s v="USD"/>
    <n v="1450327126"/>
    <n v="1447735126"/>
    <b v="0"/>
    <n v="8"/>
    <b v="0"/>
    <x v="18"/>
    <n v="34"/>
    <n v="645.88"/>
    <s v="games"/>
  </r>
  <r>
    <n v="1144"/>
    <s v="We Need Your Help to Finish Our BBQ Food Truck"/>
    <s v="We need your help to finish our food truck. We are building a BBQ Food Truck to serve competition style BBQ."/>
    <n v="15000"/>
    <n v="5157"/>
    <x v="2"/>
    <x v="0"/>
    <s v="USD"/>
    <n v="1430281320"/>
    <n v="1427689320"/>
    <b v="0"/>
    <n v="0"/>
    <b v="0"/>
    <x v="19"/>
    <n v="34"/>
    <s v="No Backers"/>
    <s v="food"/>
  </r>
  <r>
    <n v="1145"/>
    <s v="A FORK IN THE ROAD food truck"/>
    <s v="Emphasizing locally and responsibly raised ingredients, serving delicious food! I need your help."/>
    <n v="14920"/>
    <n v="5145"/>
    <x v="2"/>
    <x v="0"/>
    <s v="USD"/>
    <n v="1412272592"/>
    <n v="1407088592"/>
    <b v="0"/>
    <n v="1"/>
    <b v="0"/>
    <x v="19"/>
    <n v="34"/>
    <n v="5145"/>
    <s v="food"/>
  </r>
  <r>
    <n v="1146"/>
    <s v="Sleepy PIg Barbecue: Auburn's First BBQ Food Truck"/>
    <s v="Bringing the flavor of competition BBQ to small town Auburn with the ease of a big city food truck."/>
    <n v="14500"/>
    <n v="5135"/>
    <x v="2"/>
    <x v="0"/>
    <s v="USD"/>
    <n v="1399071173"/>
    <n v="1395787973"/>
    <b v="0"/>
    <n v="12"/>
    <b v="0"/>
    <x v="19"/>
    <n v="35"/>
    <n v="427.92"/>
    <s v="food"/>
  </r>
  <r>
    <n v="1147"/>
    <s v="baked pugtato"/>
    <s v="amazing gourmet baked potato truck with variable options for everyone, its always been my dream, help me make it come true :)."/>
    <n v="14500"/>
    <n v="5116.18"/>
    <x v="2"/>
    <x v="5"/>
    <s v="CAD"/>
    <n v="1413760783"/>
    <n v="1408576783"/>
    <b v="0"/>
    <n v="0"/>
    <b v="0"/>
    <x v="19"/>
    <n v="35"/>
    <s v="No Backers"/>
    <s v="food"/>
  </r>
  <r>
    <n v="1148"/>
    <s v="Warren's / Adilyn's Rollin' Bistro"/>
    <s v="New local (Louisville, KY.) food truck with a refreshing spin on rolling kitchens."/>
    <n v="14500"/>
    <n v="5116"/>
    <x v="2"/>
    <x v="0"/>
    <s v="USD"/>
    <n v="1480568781"/>
    <n v="1477973181"/>
    <b v="0"/>
    <n v="3"/>
    <b v="0"/>
    <x v="19"/>
    <n v="35"/>
    <n v="1705.33"/>
    <s v="food"/>
  </r>
  <r>
    <n v="1149"/>
    <s v="The Floridian Food Truck"/>
    <s v="Bringing culturally diverse Floridian cuisine to the people!"/>
    <n v="14500"/>
    <n v="5105"/>
    <x v="2"/>
    <x v="0"/>
    <s v="USD"/>
    <n v="1466096566"/>
    <n v="1463504566"/>
    <b v="0"/>
    <n v="2"/>
    <b v="0"/>
    <x v="19"/>
    <n v="35"/>
    <n v="2552.5"/>
    <s v="food"/>
  </r>
  <r>
    <n v="1150"/>
    <s v="Chef Po's Food Truck"/>
    <s v="Bringing delicious authentic and fusion Taiwanese Food to the West Coast."/>
    <n v="14440"/>
    <n v="5103"/>
    <x v="2"/>
    <x v="0"/>
    <s v="USD"/>
    <n v="1452293675"/>
    <n v="1447109675"/>
    <b v="0"/>
    <n v="6"/>
    <b v="0"/>
    <x v="19"/>
    <n v="35"/>
    <n v="850.5"/>
    <s v="food"/>
  </r>
  <r>
    <n v="1151"/>
    <s v="Blaze'n Pontiac Grill"/>
    <s v="Basically home style foods as huge sandwiches, burgers, and apps. Limitited to NOTHING. Irish,Mexican, cajÃ£n, southern bqq even veggies"/>
    <n v="14000"/>
    <n v="5100"/>
    <x v="2"/>
    <x v="0"/>
    <s v="USD"/>
    <n v="1441592863"/>
    <n v="1439000863"/>
    <b v="0"/>
    <n v="0"/>
    <b v="0"/>
    <x v="19"/>
    <n v="36"/>
    <s v="No Backers"/>
    <s v="food"/>
  </r>
  <r>
    <n v="1152"/>
    <s v="Peruvian King Food Truck"/>
    <s v="Peruvian food truck with an LA twist."/>
    <n v="14000"/>
    <n v="5100"/>
    <x v="2"/>
    <x v="0"/>
    <s v="USD"/>
    <n v="1431709312"/>
    <n v="1429117312"/>
    <b v="0"/>
    <n v="15"/>
    <b v="0"/>
    <x v="19"/>
    <n v="36"/>
    <n v="340"/>
    <s v="food"/>
  </r>
  <r>
    <n v="1153"/>
    <s v="The Cold Spot Mobile Trailer"/>
    <s v="A mobile concession trailer for snow cones, ice cream, smoothies and more"/>
    <n v="14000"/>
    <n v="5096"/>
    <x v="2"/>
    <x v="0"/>
    <s v="USD"/>
    <n v="1434647305"/>
    <n v="1432055305"/>
    <b v="0"/>
    <n v="1"/>
    <b v="0"/>
    <x v="19"/>
    <n v="36"/>
    <n v="5096"/>
    <s v="food"/>
  </r>
  <r>
    <n v="1154"/>
    <s v="Food Truck Funding"/>
    <s v="We're about to launch our first ever food truck to share our amazing food and we need your help! Be a part of our truck!"/>
    <n v="14000"/>
    <n v="5087"/>
    <x v="2"/>
    <x v="0"/>
    <s v="USD"/>
    <n v="1441507006"/>
    <n v="1438915006"/>
    <b v="0"/>
    <n v="3"/>
    <b v="0"/>
    <x v="19"/>
    <n v="36"/>
    <n v="1695.67"/>
    <s v="food"/>
  </r>
  <r>
    <n v="1155"/>
    <s v="Mobile Coffee Cart with a Purpose"/>
    <s v="I am on a mission to offer as many people as I can a great healthy coffee, tea, and snacks by using healthy products and ingredients."/>
    <n v="14000"/>
    <n v="5086"/>
    <x v="2"/>
    <x v="0"/>
    <s v="USD"/>
    <n v="1408040408"/>
    <n v="1405448408"/>
    <b v="0"/>
    <n v="8"/>
    <b v="0"/>
    <x v="19"/>
    <n v="36"/>
    <n v="635.75"/>
    <s v="food"/>
  </r>
  <r>
    <n v="1156"/>
    <s v="Harley Hawg Dogs, Inc"/>
    <s v="A Food Truck featuring Deep Fried Natural Casing Beef/Pork mix Hot Dogs, New York Style Rippers. Also serving Fresh Cut Fries."/>
    <n v="14000"/>
    <n v="5080"/>
    <x v="2"/>
    <x v="0"/>
    <s v="USD"/>
    <n v="1424742162"/>
    <n v="1422150162"/>
    <b v="0"/>
    <n v="0"/>
    <b v="0"/>
    <x v="19"/>
    <n v="36"/>
    <s v="No Backers"/>
    <s v="food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2"/>
    <x v="0"/>
    <s v="USD"/>
    <n v="1417795480"/>
    <n v="1412607880"/>
    <b v="0"/>
    <n v="3"/>
    <b v="0"/>
    <x v="19"/>
    <n v="36"/>
    <n v="1692.67"/>
    <s v="food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2"/>
    <x v="0"/>
    <s v="USD"/>
    <n v="1418091128"/>
    <n v="1415499128"/>
    <b v="0"/>
    <n v="3"/>
    <b v="0"/>
    <x v="19"/>
    <n v="36"/>
    <n v="1690"/>
    <s v="food"/>
  </r>
  <r>
    <n v="1159"/>
    <s v="Skewed Up Food Truck"/>
    <s v="Skewed Up food truck is my dream and need help getting it started, presenting some to the bank for my loan, spice up logo, etc."/>
    <n v="14000"/>
    <n v="5070"/>
    <x v="2"/>
    <x v="0"/>
    <s v="USD"/>
    <n v="1435679100"/>
    <n v="1433006765"/>
    <b v="0"/>
    <n v="0"/>
    <b v="0"/>
    <x v="19"/>
    <n v="36"/>
    <s v="No Backers"/>
    <s v="food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2"/>
    <x v="0"/>
    <s v="USD"/>
    <n v="1427510586"/>
    <n v="1424922186"/>
    <b v="0"/>
    <n v="19"/>
    <b v="0"/>
    <x v="19"/>
    <n v="36"/>
    <n v="266.63"/>
    <s v="food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2"/>
    <x v="0"/>
    <s v="USD"/>
    <n v="1432047989"/>
    <n v="1430233589"/>
    <b v="0"/>
    <n v="0"/>
    <b v="0"/>
    <x v="19"/>
    <n v="36"/>
    <s v="No Backers"/>
    <s v="food"/>
  </r>
  <r>
    <n v="1162"/>
    <s v="Super Natural Kooking"/>
    <s v="Solar Powered, Recycled Fryer Oil for Truck Fuel, Locally Grown Organic &amp; Hormone Free Foods, Pop-up Bands, Private Party and Functions"/>
    <n v="14000"/>
    <n v="5055"/>
    <x v="2"/>
    <x v="0"/>
    <s v="USD"/>
    <n v="1411662264"/>
    <n v="1408983864"/>
    <b v="0"/>
    <n v="2"/>
    <b v="0"/>
    <x v="19"/>
    <n v="36"/>
    <n v="252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2"/>
    <x v="0"/>
    <s v="USD"/>
    <n v="1407604920"/>
    <n v="1405012920"/>
    <b v="0"/>
    <n v="0"/>
    <b v="0"/>
    <x v="19"/>
    <n v="36"/>
    <s v="No Backers"/>
    <s v="food"/>
  </r>
  <r>
    <n v="1164"/>
    <s v="Bayou Classic BBQ"/>
    <s v="Bayou Classic BBQ will be  Mansura,LA _x000a_newest and best mobile food truck_x000a_serving delicious BBQ Georgia style slow_x000a_smoke BBQ!"/>
    <n v="13803"/>
    <n v="5051"/>
    <x v="2"/>
    <x v="0"/>
    <s v="USD"/>
    <n v="1466270582"/>
    <n v="1463678582"/>
    <b v="0"/>
    <n v="0"/>
    <b v="0"/>
    <x v="19"/>
    <n v="37"/>
    <s v="No Backers"/>
    <s v="food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2"/>
    <x v="0"/>
    <s v="USD"/>
    <n v="1404623330"/>
    <n v="1401685730"/>
    <b v="0"/>
    <n v="25"/>
    <b v="0"/>
    <x v="19"/>
    <n v="37"/>
    <n v="202.04"/>
    <s v="food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2"/>
    <x v="0"/>
    <s v="USD"/>
    <n v="1435291200"/>
    <n v="1432640342"/>
    <b v="0"/>
    <n v="8"/>
    <b v="0"/>
    <x v="19"/>
    <n v="39"/>
    <n v="631.35"/>
    <s v="food"/>
  </r>
  <r>
    <n v="1167"/>
    <s v="Empanada Express Food Truck"/>
    <s v="A mobile food truck serving up a Latino-inspired fusion cuisine using fresh, local, &amp; organic ingredients!"/>
    <n v="13000"/>
    <n v="5050"/>
    <x v="2"/>
    <x v="0"/>
    <s v="USD"/>
    <n v="1410543495"/>
    <n v="1407865095"/>
    <b v="0"/>
    <n v="16"/>
    <b v="0"/>
    <x v="19"/>
    <n v="39"/>
    <n v="315.63"/>
    <s v="food"/>
  </r>
  <r>
    <n v="1168"/>
    <s v="SiMpLy FreSH fOoD TrUck"/>
    <s v="Simply fresh farm to table on wheels working close with local farms to ensure the highest of quality of product ."/>
    <n v="13000"/>
    <n v="5046.5200000000004"/>
    <x v="2"/>
    <x v="0"/>
    <s v="USD"/>
    <n v="1474507065"/>
    <n v="1471915065"/>
    <b v="0"/>
    <n v="3"/>
    <b v="0"/>
    <x v="19"/>
    <n v="39"/>
    <n v="1682.17"/>
    <s v="food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2"/>
    <x v="0"/>
    <s v="USD"/>
    <n v="1424593763"/>
    <n v="1422001763"/>
    <b v="0"/>
    <n v="3"/>
    <b v="0"/>
    <x v="19"/>
    <n v="39"/>
    <n v="1681.67"/>
    <s v="food"/>
  </r>
  <r>
    <n v="1170"/>
    <s v="Its A Rib Thing"/>
    <s v="They are sweet, sticky and incredibly addictive. People are left with a huge smile and a full stomach but still ask for more!!!"/>
    <n v="13000"/>
    <n v="5041"/>
    <x v="2"/>
    <x v="1"/>
    <s v="GBP"/>
    <n v="1433021171"/>
    <n v="1430429171"/>
    <b v="0"/>
    <n v="2"/>
    <b v="0"/>
    <x v="19"/>
    <n v="39"/>
    <n v="2520.5"/>
    <s v="food"/>
  </r>
  <r>
    <n v="1171"/>
    <s v="The Mean Green Purple Machine"/>
    <s v="Tulsa's first true biodiesel, alternative energy powered food truck! Oh yeah, and delicious food!"/>
    <n v="13000"/>
    <n v="5040"/>
    <x v="2"/>
    <x v="0"/>
    <s v="USD"/>
    <n v="1415909927"/>
    <n v="1414351127"/>
    <b v="0"/>
    <n v="1"/>
    <b v="0"/>
    <x v="19"/>
    <n v="39"/>
    <n v="5040"/>
    <s v="food"/>
  </r>
  <r>
    <n v="1172"/>
    <s v="let your dayz take you to the dogs."/>
    <s v="Bringing YOUR favorite dog recipes to the streets."/>
    <n v="13000"/>
    <n v="5035.6899999999996"/>
    <x v="2"/>
    <x v="0"/>
    <s v="USD"/>
    <n v="1408551752"/>
    <n v="1405959752"/>
    <b v="0"/>
    <n v="0"/>
    <b v="0"/>
    <x v="19"/>
    <n v="39"/>
    <s v="No Backers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2"/>
    <x v="0"/>
    <s v="USD"/>
    <n v="1438576057"/>
    <n v="1435552057"/>
    <b v="0"/>
    <n v="1"/>
    <b v="0"/>
    <x v="19"/>
    <n v="39"/>
    <n v="5025"/>
    <s v="food"/>
  </r>
  <r>
    <n v="1174"/>
    <s v="Give The Black Burro a Stable Stable"/>
    <s v="Help me purchase a parking space to be the Burro's permanant home, I need your help to raise $15,000!"/>
    <n v="13000"/>
    <n v="5024"/>
    <x v="2"/>
    <x v="0"/>
    <s v="USD"/>
    <n v="1462738327"/>
    <n v="1460146327"/>
    <b v="0"/>
    <n v="19"/>
    <b v="0"/>
    <x v="19"/>
    <n v="39"/>
    <n v="264.42"/>
    <s v="food"/>
  </r>
  <r>
    <n v="1175"/>
    <s v="Bad To The Cone Food Service ATX"/>
    <s v="&quot;Create-Your-Cone&quot;. Freshly made waffle cones stuffed with your choice of yummy ingredients, or frozen yogurt!"/>
    <n v="13000"/>
    <n v="5016"/>
    <x v="2"/>
    <x v="0"/>
    <s v="USD"/>
    <n v="1436981339"/>
    <n v="1434389339"/>
    <b v="0"/>
    <n v="9"/>
    <b v="0"/>
    <x v="19"/>
    <n v="39"/>
    <n v="557.33000000000004"/>
    <s v="food"/>
  </r>
  <r>
    <n v="1176"/>
    <s v="Mirlin's Sushi"/>
    <s v="Mirlins Sushi!_x000a_Find us on Facebook!_x000a_(Gives backers a voice, and a direct link to us! No kickstarter disappearing act here!)"/>
    <n v="13000"/>
    <n v="5012.25"/>
    <x v="2"/>
    <x v="2"/>
    <s v="AUD"/>
    <n v="1488805200"/>
    <n v="1484094498"/>
    <b v="0"/>
    <n v="1"/>
    <b v="0"/>
    <x v="19"/>
    <n v="39"/>
    <n v="5012.25"/>
    <s v="food"/>
  </r>
  <r>
    <n v="1177"/>
    <s v="Funnel Cakes come to the UK!"/>
    <s v="Its CRAZY the UK is still in the dark about funnel cakes! We want to convert a trailer and show the country what they've been missing!"/>
    <n v="13000"/>
    <n v="5010"/>
    <x v="2"/>
    <x v="1"/>
    <s v="GBP"/>
    <n v="1413388296"/>
    <n v="1410796296"/>
    <b v="0"/>
    <n v="0"/>
    <b v="0"/>
    <x v="19"/>
    <n v="39"/>
    <s v="No Backers"/>
    <s v="food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2"/>
    <x v="0"/>
    <s v="USD"/>
    <n v="1408225452"/>
    <n v="1405633452"/>
    <b v="0"/>
    <n v="1"/>
    <b v="0"/>
    <x v="19"/>
    <n v="38"/>
    <n v="5003"/>
    <s v="food"/>
  </r>
  <r>
    <n v="1179"/>
    <s v="El Camion Roja"/>
    <s v="Mexican Style Food Truck, run by a Red Seal Chef, in a town with NO MEXICAN FOOD! That is a culinary emergency situation!"/>
    <n v="13000"/>
    <n v="5001"/>
    <x v="2"/>
    <x v="5"/>
    <s v="CAD"/>
    <n v="1446052627"/>
    <n v="1443460627"/>
    <b v="0"/>
    <n v="5"/>
    <b v="0"/>
    <x v="19"/>
    <n v="38"/>
    <n v="1000.2"/>
    <s v="food"/>
  </r>
  <r>
    <n v="1180"/>
    <s v="Hogzilla S.O.W. (Squeals On Wheels) A Veteran Owned Company"/>
    <s v="We would like to start a military-themed food truck to serve the Battle Creek/Kalamazoo area."/>
    <n v="13000"/>
    <n v="5000.18"/>
    <x v="2"/>
    <x v="0"/>
    <s v="USD"/>
    <n v="1403983314"/>
    <n v="1400786514"/>
    <b v="0"/>
    <n v="85"/>
    <b v="0"/>
    <x v="19"/>
    <n v="38"/>
    <n v="58.83"/>
    <s v="food"/>
  </r>
  <r>
    <n v="1181"/>
    <s v="Gringo Loco Tacos Food Truck"/>
    <s v="Bringing the best tacos to the streets of Chicago!"/>
    <n v="13000"/>
    <n v="5000"/>
    <x v="2"/>
    <x v="0"/>
    <s v="USD"/>
    <n v="1425197321"/>
    <n v="1422605321"/>
    <b v="0"/>
    <n v="3"/>
    <b v="0"/>
    <x v="19"/>
    <n v="38"/>
    <n v="1666.67"/>
    <s v="food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2"/>
    <x v="0"/>
    <s v="USD"/>
    <n v="1484239320"/>
    <n v="1482609088"/>
    <b v="0"/>
    <n v="4"/>
    <b v="0"/>
    <x v="19"/>
    <n v="38"/>
    <n v="1250"/>
    <s v="food"/>
  </r>
  <r>
    <n v="1183"/>
    <s v="Freshie's Donuts Food Trailer"/>
    <s v="Help Freshie keep her dream alive by pledging to get a donut truck! She will be able to do events as well as cater to the community"/>
    <n v="12800"/>
    <n v="5000"/>
    <x v="2"/>
    <x v="0"/>
    <s v="USD"/>
    <n v="1478059140"/>
    <n v="1476391223"/>
    <b v="0"/>
    <n v="3"/>
    <b v="0"/>
    <x v="19"/>
    <n v="39"/>
    <n v="1666.67"/>
    <s v="food"/>
  </r>
  <r>
    <n v="1184"/>
    <s v="2016/2017 Cyclocross Album"/>
    <s v="This coffee table album is the chronicle of the 2016/2017 cyclocross season, the latest edition of the renowned cyclephotos books."/>
    <n v="12700"/>
    <n v="5000"/>
    <x v="0"/>
    <x v="1"/>
    <s v="GBP"/>
    <n v="1486391011"/>
    <n v="1483712611"/>
    <b v="0"/>
    <n v="375"/>
    <b v="1"/>
    <x v="20"/>
    <n v="39"/>
    <n v="13.33"/>
    <s v="photography"/>
  </r>
  <r>
    <n v="1185"/>
    <s v="Katrina  Reflections"/>
    <s v="A photo exhibition and book showcasing images and stories of our time in New Orleans, commemorating Katrinaâ€™s ten year anniversary."/>
    <n v="12700"/>
    <n v="5000"/>
    <x v="0"/>
    <x v="0"/>
    <s v="USD"/>
    <n v="1433736000"/>
    <n v="1430945149"/>
    <b v="0"/>
    <n v="111"/>
    <b v="1"/>
    <x v="20"/>
    <n v="39"/>
    <n v="45.05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x v="1"/>
    <s v="GBP"/>
    <n v="1433198520"/>
    <n v="1430340195"/>
    <b v="0"/>
    <n v="123"/>
    <b v="1"/>
    <x v="20"/>
    <n v="40"/>
    <n v="40.26"/>
    <s v="photography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x v="0"/>
    <s v="USD"/>
    <n v="1431885600"/>
    <n v="1429133323"/>
    <b v="0"/>
    <n v="70"/>
    <b v="1"/>
    <x v="20"/>
    <n v="40"/>
    <n v="70.569999999999993"/>
    <s v="photography"/>
  </r>
  <r>
    <n v="1188"/>
    <s v="Because Dance."/>
    <s v="A photobook of young dancers and their inspiring stories, photographed in beautiful and unique locations."/>
    <n v="12500"/>
    <n v="4939"/>
    <x v="0"/>
    <x v="5"/>
    <s v="CAD"/>
    <n v="1482943740"/>
    <n v="1481129340"/>
    <b v="0"/>
    <n v="85"/>
    <b v="1"/>
    <x v="20"/>
    <n v="40"/>
    <n v="58.11"/>
    <s v="photography"/>
  </r>
  <r>
    <n v="1189"/>
    <s v="Road Ramblers"/>
    <s v="A couple of experienced road trippers setting out for the big one. Six months traveling in a converted bus with a book at the end."/>
    <n v="12500"/>
    <n v="4935"/>
    <x v="0"/>
    <x v="0"/>
    <s v="USD"/>
    <n v="1467242995"/>
    <n v="1465428595"/>
    <b v="0"/>
    <n v="86"/>
    <b v="1"/>
    <x v="20"/>
    <n v="39"/>
    <n v="57.38"/>
    <s v="photography"/>
  </r>
  <r>
    <n v="1190"/>
    <s v="The Reality Of Chronic Illness - The Book"/>
    <s v="A pairing of self portraiture and writing to shed light on the reality of life with chronic illness."/>
    <n v="12500"/>
    <n v="4920"/>
    <x v="0"/>
    <x v="0"/>
    <s v="USD"/>
    <n v="1409500725"/>
    <n v="1406908725"/>
    <b v="0"/>
    <n v="13"/>
    <b v="1"/>
    <x v="20"/>
    <n v="39"/>
    <n v="378.46"/>
    <s v="photography"/>
  </r>
  <r>
    <n v="1191"/>
    <s v="Good Morning Japan"/>
    <s v="A photo journal capturing 30 days of sweetness in Kyoto, Tokyo, and more. Join me to see the cutest &amp; prettiest images of Japan :)"/>
    <n v="12500"/>
    <n v="4906.59"/>
    <x v="0"/>
    <x v="0"/>
    <s v="USD"/>
    <n v="1458480560"/>
    <n v="1455892160"/>
    <b v="0"/>
    <n v="33"/>
    <b v="1"/>
    <x v="20"/>
    <n v="39"/>
    <n v="148.68"/>
    <s v="photography"/>
  </r>
  <r>
    <n v="1192"/>
    <s v="Other Worlds - A Make 100 Project"/>
    <s v="A macro landscape photography art book &amp; limited edition prints. A Make 100 project."/>
    <n v="12500"/>
    <n v="4900"/>
    <x v="0"/>
    <x v="1"/>
    <s v="GBP"/>
    <n v="1486814978"/>
    <n v="1484222978"/>
    <b v="0"/>
    <n v="15"/>
    <b v="1"/>
    <x v="20"/>
    <n v="39"/>
    <n v="326.67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x v="0"/>
    <s v="USD"/>
    <n v="1460223453"/>
    <n v="1455043053"/>
    <b v="0"/>
    <n v="273"/>
    <b v="1"/>
    <x v="20"/>
    <n v="39"/>
    <n v="17.91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s v="photography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x v="13"/>
    <s v="EUR"/>
    <n v="1450602000"/>
    <n v="1445415653"/>
    <b v="0"/>
    <n v="170"/>
    <b v="1"/>
    <x v="20"/>
    <n v="39"/>
    <n v="28.56"/>
    <s v="photography"/>
  </r>
  <r>
    <n v="1196"/>
    <s v="NAKED IBIZA - A Large Scale Photography Book by Dylan Rosser"/>
    <s v="A book of male nudes photographed on location in Ibiza over the last 4 years."/>
    <n v="12500"/>
    <n v="4853"/>
    <x v="0"/>
    <x v="1"/>
    <s v="GBP"/>
    <n v="1450467539"/>
    <n v="1447875539"/>
    <b v="0"/>
    <n v="512"/>
    <b v="1"/>
    <x v="20"/>
    <n v="39"/>
    <n v="9.48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x v="0"/>
    <s v="USD"/>
    <n v="1465797540"/>
    <n v="1463155034"/>
    <b v="0"/>
    <n v="314"/>
    <b v="1"/>
    <x v="20"/>
    <n v="39"/>
    <n v="15.37"/>
    <s v="photography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x v="0"/>
    <s v="USD"/>
    <n v="1451530800"/>
    <n v="1448463086"/>
    <b v="0"/>
    <n v="167"/>
    <b v="1"/>
    <x v="20"/>
    <n v="39"/>
    <n v="28.85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x v="1"/>
    <s v="GBP"/>
    <n v="1436380200"/>
    <n v="1433615400"/>
    <b v="0"/>
    <n v="9"/>
    <b v="1"/>
    <x v="20"/>
    <n v="40"/>
    <n v="533.78"/>
    <s v="photography"/>
  </r>
  <r>
    <n v="1200"/>
    <s v="Modern Nomads"/>
    <s v="Modern Nomads Journal is an 88 page magazine style publication containing photo stories about Somalis in the Horn of Africa."/>
    <n v="12001"/>
    <n v="4800.8"/>
    <x v="0"/>
    <x v="0"/>
    <s v="USD"/>
    <n v="1429183656"/>
    <n v="1427369256"/>
    <b v="0"/>
    <n v="103"/>
    <b v="1"/>
    <x v="20"/>
    <n v="40"/>
    <n v="46.61"/>
    <s v="photography"/>
  </r>
  <r>
    <n v="1201"/>
    <s v="Invisible People of Belarus"/>
    <s v="Documentary book about the lives of disabled people and Chernobyl victims living in governmental institutions called Internats"/>
    <n v="12000"/>
    <n v="4796"/>
    <x v="0"/>
    <x v="1"/>
    <s v="GBP"/>
    <n v="1468593246"/>
    <n v="1466001246"/>
    <b v="0"/>
    <n v="111"/>
    <b v="1"/>
    <x v="20"/>
    <n v="40"/>
    <n v="43.21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x v="2"/>
    <s v="AUD"/>
    <n v="1435388154"/>
    <n v="1432796154"/>
    <b v="0"/>
    <n v="271"/>
    <b v="1"/>
    <x v="20"/>
    <n v="40"/>
    <n v="17.690000000000001"/>
    <s v="photography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x v="0"/>
    <s v="USD"/>
    <n v="1433083527"/>
    <n v="1430491527"/>
    <b v="0"/>
    <n v="101"/>
    <b v="1"/>
    <x v="20"/>
    <n v="40"/>
    <n v="47.37"/>
    <s v="photography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x v="0"/>
    <s v="USD"/>
    <n v="1449205200"/>
    <n v="1445363833"/>
    <b v="0"/>
    <n v="57"/>
    <b v="1"/>
    <x v="20"/>
    <n v="40"/>
    <n v="83.21"/>
    <s v="photography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x v="12"/>
    <s v="EUR"/>
    <n v="1434197351"/>
    <n v="1431605351"/>
    <b v="0"/>
    <n v="62"/>
    <b v="1"/>
    <x v="20"/>
    <n v="39"/>
    <n v="76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x v="15"/>
    <s v="EUR"/>
    <n v="1489238940"/>
    <n v="1486406253"/>
    <b v="0"/>
    <n v="32"/>
    <b v="1"/>
    <x v="20"/>
    <n v="39"/>
    <n v="146.41"/>
    <s v="photography"/>
  </r>
  <r>
    <n v="1207"/>
    <s v="ITALIANA"/>
    <s v="A humanistic photo book about ancestral &amp; post-modern Italy."/>
    <n v="12000"/>
    <n v="4678.5"/>
    <x v="0"/>
    <x v="13"/>
    <s v="EUR"/>
    <n v="1459418400"/>
    <n v="1456827573"/>
    <b v="0"/>
    <n v="141"/>
    <b v="1"/>
    <x v="20"/>
    <n v="39"/>
    <n v="33.18"/>
    <s v="photography"/>
  </r>
  <r>
    <n v="1208"/>
    <s v="Into The Great White Sands"/>
    <s v="Help me complete the photography and publish a fine art book on White Sands National Monument, a uniquely significant place."/>
    <n v="12000"/>
    <n v="4673"/>
    <x v="0"/>
    <x v="0"/>
    <s v="USD"/>
    <n v="1458835264"/>
    <n v="1456246864"/>
    <b v="0"/>
    <n v="75"/>
    <b v="1"/>
    <x v="20"/>
    <n v="39"/>
    <n v="62.31"/>
    <s v="photography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x v="0"/>
    <s v="USD"/>
    <n v="1488053905"/>
    <n v="1485461905"/>
    <b v="0"/>
    <n v="46"/>
    <b v="1"/>
    <x v="20"/>
    <n v="39"/>
    <n v="101.5"/>
    <s v="photography"/>
  </r>
  <r>
    <n v="1210"/>
    <s v="Det Andra GÃ¶teborg"/>
    <s v="En fotobok om livet i det enda andra GÃ¶teborg i vÃ¤rlden"/>
    <n v="12000"/>
    <n v="4666"/>
    <x v="0"/>
    <x v="11"/>
    <s v="SEK"/>
    <n v="1433106000"/>
    <n v="1431124572"/>
    <b v="0"/>
    <n v="103"/>
    <b v="1"/>
    <x v="20"/>
    <n v="39"/>
    <n v="45.3"/>
    <s v="photography"/>
  </r>
  <r>
    <n v="1211"/>
    <s v="500 Views of Japan"/>
    <s v="From 2010 to 2015, I took over 15 000 photos in Japan. Here's 500 of them. Landscape, city view, people and so much more!"/>
    <n v="12000"/>
    <n v="4660"/>
    <x v="0"/>
    <x v="5"/>
    <s v="CAD"/>
    <n v="1465505261"/>
    <n v="1464209261"/>
    <b v="0"/>
    <n v="6"/>
    <b v="1"/>
    <x v="20"/>
    <n v="39"/>
    <n v="776.67"/>
    <s v="photography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x v="0"/>
    <s v="USD"/>
    <n v="1448586000"/>
    <n v="1447195695"/>
    <b v="0"/>
    <n v="83"/>
    <b v="1"/>
    <x v="20"/>
    <n v="39"/>
    <n v="56.1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x v="1"/>
    <s v="GBP"/>
    <n v="1485886100"/>
    <n v="1482862100"/>
    <b v="0"/>
    <n v="108"/>
    <b v="1"/>
    <x v="20"/>
    <n v="39"/>
    <n v="43.04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x v="0"/>
    <s v="USD"/>
    <n v="1433880605"/>
    <n v="1428696605"/>
    <b v="0"/>
    <n v="25"/>
    <b v="1"/>
    <x v="20"/>
    <n v="39"/>
    <n v="185.68"/>
    <s v="photography"/>
  </r>
  <r>
    <n v="1215"/>
    <s v="ShootTokyo: The Book"/>
    <s v="A photography book that brings you on a journey through Tokyo and beyond.   This is a collection of my best images from ShootTokyo."/>
    <n v="12000"/>
    <n v="4641"/>
    <x v="0"/>
    <x v="0"/>
    <s v="USD"/>
    <n v="1401487756"/>
    <n v="1398895756"/>
    <b v="0"/>
    <n v="549"/>
    <b v="1"/>
    <x v="20"/>
    <n v="39"/>
    <n v="8.4499999999999993"/>
    <s v="photography"/>
  </r>
  <r>
    <n v="1216"/>
    <s v="In Training: a book of Bonsai photographs"/>
    <s v="A fine art photography book taking a new look at the art of bonsai."/>
    <n v="12000"/>
    <n v="4635"/>
    <x v="0"/>
    <x v="0"/>
    <s v="USD"/>
    <n v="1443826980"/>
    <n v="1441032457"/>
    <b v="0"/>
    <n v="222"/>
    <b v="1"/>
    <x v="20"/>
    <n v="39"/>
    <n v="20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x v="0"/>
    <s v="USD"/>
    <n v="1468524340"/>
    <n v="1465932340"/>
    <b v="0"/>
    <n v="183"/>
    <b v="1"/>
    <x v="20"/>
    <n v="39"/>
    <n v="25.33"/>
    <s v="photography"/>
  </r>
  <r>
    <n v="1218"/>
    <s v="The Alaska Range"/>
    <s v="The Mountaineers Books and I, Carl Battreall, have teamed up to create the first photography book of the legendary Alaska Range."/>
    <n v="12000"/>
    <n v="4622.01"/>
    <x v="0"/>
    <x v="0"/>
    <s v="USD"/>
    <n v="1446346800"/>
    <n v="1443714800"/>
    <b v="0"/>
    <n v="89"/>
    <b v="1"/>
    <x v="20"/>
    <n v="39"/>
    <n v="51.93"/>
    <s v="photography"/>
  </r>
  <r>
    <n v="1219"/>
    <s v="The Box"/>
    <s v="The Box is a fine art book of Ron Amato's innovative and seductive photography project."/>
    <n v="12000"/>
    <n v="4610"/>
    <x v="0"/>
    <x v="0"/>
    <s v="USD"/>
    <n v="1476961513"/>
    <n v="1474369513"/>
    <b v="0"/>
    <n v="253"/>
    <b v="1"/>
    <x v="20"/>
    <n v="38"/>
    <n v="18.22"/>
    <s v="photography"/>
  </r>
  <r>
    <n v="1220"/>
    <s v="All The People"/>
    <s v="A beautiful photo art book of portraits and conversations with people that may expand your idea of gender."/>
    <n v="12000"/>
    <n v="4592"/>
    <x v="0"/>
    <x v="12"/>
    <s v="EUR"/>
    <n v="1440515112"/>
    <n v="1437923112"/>
    <b v="0"/>
    <n v="140"/>
    <b v="1"/>
    <x v="20"/>
    <n v="38"/>
    <n v="32.79999999999999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x v="1"/>
    <s v="GBP"/>
    <n v="1480809600"/>
    <n v="1478431488"/>
    <b v="0"/>
    <n v="103"/>
    <b v="1"/>
    <x v="20"/>
    <n v="38"/>
    <n v="44.47"/>
    <s v="photography"/>
  </r>
  <r>
    <n v="1222"/>
    <s v="Project Pilgrim"/>
    <s v="Project Pilgrim is my effort to work towards normalizing mental health."/>
    <n v="12000"/>
    <n v="4569"/>
    <x v="0"/>
    <x v="5"/>
    <s v="CAD"/>
    <n v="1459483200"/>
    <n v="1456852647"/>
    <b v="0"/>
    <n v="138"/>
    <b v="1"/>
    <x v="20"/>
    <n v="38"/>
    <n v="33.11"/>
    <s v="photography"/>
  </r>
  <r>
    <n v="1223"/>
    <s v="YOSEMITE PEOPLE"/>
    <s v="A photography book focusing on the people rather than the nature at Yosemite National Park."/>
    <n v="12000"/>
    <n v="4565"/>
    <x v="0"/>
    <x v="0"/>
    <s v="USD"/>
    <n v="1478754909"/>
    <n v="1476159309"/>
    <b v="0"/>
    <n v="191"/>
    <b v="1"/>
    <x v="20"/>
    <n v="38"/>
    <n v="23.9"/>
    <s v="photography"/>
  </r>
  <r>
    <n v="1224"/>
    <s v="&quot;I Dreamed Last Night&quot; Album (Canceled)"/>
    <s v="Modern Celtic influenced CD.  Help me finish what I started before the stroke."/>
    <n v="12000"/>
    <n v="4565"/>
    <x v="1"/>
    <x v="0"/>
    <s v="USD"/>
    <n v="1402060302"/>
    <n v="1396876302"/>
    <b v="0"/>
    <n v="18"/>
    <b v="0"/>
    <x v="21"/>
    <n v="38"/>
    <n v="253.61"/>
    <s v="music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1"/>
    <x v="0"/>
    <s v="USD"/>
    <n v="1382478278"/>
    <n v="1377294278"/>
    <b v="0"/>
    <n v="3"/>
    <b v="0"/>
    <x v="21"/>
    <n v="38"/>
    <n v="1519.71"/>
    <s v="music"/>
  </r>
  <r>
    <n v="1226"/>
    <s v="Pavlo is Filming  a PBS Concert Special (Canceled)"/>
    <s v="Pavlo will be independently filming his second full length PBS Special and DVD in May with director George Veras"/>
    <n v="12000"/>
    <n v="4559"/>
    <x v="1"/>
    <x v="0"/>
    <s v="USD"/>
    <n v="1398042000"/>
    <n v="1395089981"/>
    <b v="0"/>
    <n v="40"/>
    <b v="0"/>
    <x v="21"/>
    <n v="38"/>
    <n v="113.98"/>
    <s v="music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1"/>
    <x v="0"/>
    <s v="USD"/>
    <n v="1407394800"/>
    <n v="1404770616"/>
    <b v="0"/>
    <n v="0"/>
    <b v="0"/>
    <x v="21"/>
    <n v="38"/>
    <s v="No Backers"/>
    <s v="music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1"/>
    <x v="0"/>
    <s v="USD"/>
    <n v="1317231008"/>
    <n v="1312047008"/>
    <b v="0"/>
    <n v="24"/>
    <b v="0"/>
    <x v="21"/>
    <n v="38"/>
    <n v="189.42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1"/>
    <x v="0"/>
    <s v="USD"/>
    <n v="1334592000"/>
    <n v="1331982127"/>
    <b v="0"/>
    <n v="1"/>
    <b v="0"/>
    <x v="21"/>
    <n v="38"/>
    <n v="454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1"/>
    <x v="0"/>
    <s v="USD"/>
    <n v="1298589630"/>
    <n v="1295997630"/>
    <b v="0"/>
    <n v="0"/>
    <b v="0"/>
    <x v="21"/>
    <n v="38"/>
    <s v="No Backers"/>
    <s v="music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1"/>
    <x v="0"/>
    <s v="USD"/>
    <n v="1440723600"/>
    <n v="1436394968"/>
    <b v="0"/>
    <n v="0"/>
    <b v="0"/>
    <x v="21"/>
    <n v="38"/>
    <s v="No Backers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1"/>
    <x v="0"/>
    <s v="USD"/>
    <n v="1381090870"/>
    <n v="1377030070"/>
    <b v="0"/>
    <n v="1"/>
    <b v="0"/>
    <x v="21"/>
    <n v="38"/>
    <n v="4522.22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1"/>
    <x v="0"/>
    <s v="USD"/>
    <n v="1329864374"/>
    <n v="1328049974"/>
    <b v="0"/>
    <n v="6"/>
    <b v="0"/>
    <x v="21"/>
    <n v="38"/>
    <n v="753"/>
    <s v="music"/>
  </r>
  <r>
    <n v="1234"/>
    <s v="Lionstar International Tour 2015 (Canceled)"/>
    <s v="We have been offered shows all over the world, to reach places and people with our music, for the experience of just doing it!"/>
    <n v="12000"/>
    <n v="4518"/>
    <x v="1"/>
    <x v="1"/>
    <s v="GBP"/>
    <n v="1422903342"/>
    <n v="1420311342"/>
    <b v="0"/>
    <n v="0"/>
    <b v="0"/>
    <x v="21"/>
    <n v="38"/>
    <s v="No Backers"/>
    <s v="music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1"/>
    <x v="0"/>
    <s v="USD"/>
    <n v="1387077299"/>
    <n v="1383621299"/>
    <b v="0"/>
    <n v="6"/>
    <b v="0"/>
    <x v="21"/>
    <n v="38"/>
    <n v="752.74"/>
    <s v="music"/>
  </r>
  <r>
    <n v="1236"/>
    <s v="&quot;Volando&quot; CD Release (Canceled)"/>
    <s v="Raising money to give the musicians their due."/>
    <n v="12000"/>
    <n v="4511"/>
    <x v="1"/>
    <x v="0"/>
    <s v="USD"/>
    <n v="1343491200"/>
    <n v="1342801164"/>
    <b v="0"/>
    <n v="0"/>
    <b v="0"/>
    <x v="21"/>
    <n v="38"/>
    <s v="No Backers"/>
    <s v="music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1"/>
    <x v="0"/>
    <s v="USD"/>
    <n v="1345790865"/>
    <n v="1344062865"/>
    <b v="0"/>
    <n v="0"/>
    <b v="0"/>
    <x v="21"/>
    <n v="38"/>
    <s v="No Backers"/>
    <s v="music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1"/>
    <x v="0"/>
    <s v="USD"/>
    <n v="1312641536"/>
    <n v="1310049536"/>
    <b v="0"/>
    <n v="3"/>
    <b v="0"/>
    <x v="21"/>
    <n v="38"/>
    <n v="1500"/>
    <s v="music"/>
  </r>
  <r>
    <n v="1239"/>
    <s v="Help Calmenco! finance new CD and Tour (Canceled)"/>
    <s v="Please consider helping us with our new CD and Riverdance Tour"/>
    <n v="12000"/>
    <n v="4500"/>
    <x v="1"/>
    <x v="0"/>
    <s v="USD"/>
    <n v="1325804767"/>
    <n v="1323212767"/>
    <b v="0"/>
    <n v="0"/>
    <b v="0"/>
    <x v="21"/>
    <n v="38"/>
    <s v="No Backers"/>
    <s v="music"/>
  </r>
  <r>
    <n v="1240"/>
    <s v="Message of Peace, Love &amp; Unity (Canceled)"/>
    <s v="Sharing positive vibes of Peace, Love &amp; Unity with the World through conscious Reggae Music!"/>
    <n v="12000"/>
    <n v="4482"/>
    <x v="1"/>
    <x v="0"/>
    <s v="USD"/>
    <n v="1373665860"/>
    <n v="1368579457"/>
    <b v="0"/>
    <n v="8"/>
    <b v="0"/>
    <x v="21"/>
    <n v="37"/>
    <n v="560.25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1"/>
    <x v="0"/>
    <s v="USD"/>
    <n v="1414994340"/>
    <n v="1413057980"/>
    <b v="0"/>
    <n v="34"/>
    <b v="0"/>
    <x v="21"/>
    <n v="37"/>
    <n v="131.09"/>
    <s v="music"/>
  </r>
  <r>
    <n v="1242"/>
    <s v="Add your voice to Cellphonia 9/11 (Canceled)"/>
    <s v="Cellphonia 9/11 (http://cellphonia.org/911/) is one of the performance pieces in the Music After marathon concert on 9.11.11"/>
    <n v="12000"/>
    <n v="4450"/>
    <x v="1"/>
    <x v="0"/>
    <s v="USD"/>
    <n v="1315747080"/>
    <n v="1314417502"/>
    <b v="0"/>
    <n v="1"/>
    <b v="0"/>
    <x v="21"/>
    <n v="37"/>
    <n v="445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s v="music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x v="0"/>
    <s v="USD"/>
    <n v="1366664400"/>
    <n v="1363981723"/>
    <b v="1"/>
    <n v="45"/>
    <b v="1"/>
    <x v="11"/>
    <n v="37"/>
    <n v="98.4"/>
    <s v="music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x v="0"/>
    <s v="USD"/>
    <n v="1402755834"/>
    <n v="1400163834"/>
    <b v="1"/>
    <n v="17"/>
    <b v="1"/>
    <x v="11"/>
    <n v="37"/>
    <n v="259.39999999999998"/>
    <s v="music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x v="0"/>
    <s v="USD"/>
    <n v="1323136949"/>
    <n v="1319245349"/>
    <b v="1"/>
    <n v="31"/>
    <b v="1"/>
    <x v="11"/>
    <n v="37"/>
    <n v="142.24"/>
    <s v="music"/>
  </r>
  <r>
    <n v="1247"/>
    <s v="BRAIN DEAD to record debut EP with SLAYER producer!"/>
    <s v="BRAIN DEAD is going to record their debut EP and they need your help, Bozos!"/>
    <n v="12000"/>
    <n v="4400"/>
    <x v="0"/>
    <x v="0"/>
    <s v="USD"/>
    <n v="1367823655"/>
    <n v="1365231655"/>
    <b v="1"/>
    <n v="50"/>
    <b v="1"/>
    <x v="11"/>
    <n v="37"/>
    <n v="88"/>
    <s v="music"/>
  </r>
  <r>
    <n v="1248"/>
    <s v="The Vandies // Full length album!"/>
    <s v="The Vandies make pop rock in glorious Portland, Oregon. Help us fund our first full length album!"/>
    <n v="12000"/>
    <n v="4396"/>
    <x v="0"/>
    <x v="0"/>
    <s v="USD"/>
    <n v="1402642740"/>
    <n v="1399563953"/>
    <b v="1"/>
    <n v="59"/>
    <b v="1"/>
    <x v="11"/>
    <n v="37"/>
    <n v="74.510000000000005"/>
    <s v="music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x v="0"/>
    <s v="USD"/>
    <n v="1341683211"/>
    <n v="1339091211"/>
    <b v="1"/>
    <n v="81"/>
    <b v="1"/>
    <x v="11"/>
    <n v="37"/>
    <n v="54.26"/>
    <s v="music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x v="0"/>
    <s v="USD"/>
    <n v="1410017131"/>
    <n v="1406129131"/>
    <b v="1"/>
    <n v="508"/>
    <b v="1"/>
    <x v="11"/>
    <n v="37"/>
    <n v="8.64"/>
    <s v="music"/>
  </r>
  <r>
    <n v="1251"/>
    <s v="Jack Oblivian Harlan t Bobo Limes european tour"/>
    <s v="A tour of europe with 3 memphis artist, Jack Oblivian, Harlan T Bobo and Shawn Cripps."/>
    <n v="12000"/>
    <n v="4388"/>
    <x v="0"/>
    <x v="0"/>
    <s v="USD"/>
    <n v="1316979167"/>
    <n v="1311795167"/>
    <b v="1"/>
    <n v="74"/>
    <b v="1"/>
    <x v="11"/>
    <n v="37"/>
    <n v="59.3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x v="0"/>
    <s v="USD"/>
    <n v="1382658169"/>
    <n v="1380238969"/>
    <b v="1"/>
    <n v="141"/>
    <b v="1"/>
    <x v="11"/>
    <n v="36"/>
    <n v="31.01"/>
    <s v="music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x v="0"/>
    <s v="USD"/>
    <n v="1409770107"/>
    <n v="1407178107"/>
    <b v="1"/>
    <n v="711"/>
    <b v="1"/>
    <x v="11"/>
    <n v="36"/>
    <n v="6.15"/>
    <s v="music"/>
  </r>
  <r>
    <n v="1254"/>
    <s v="Album4"/>
    <s v="Fresh off the heels of, &quot;Let the Waves Come in Threes,&quot; (#6 National Folk Chart) we're making a new record. Huge thanks for your help!"/>
    <n v="12000"/>
    <n v="4345"/>
    <x v="0"/>
    <x v="0"/>
    <s v="USD"/>
    <n v="1293857940"/>
    <n v="1288968886"/>
    <b v="1"/>
    <n v="141"/>
    <b v="1"/>
    <x v="11"/>
    <n v="36"/>
    <n v="30.82"/>
    <s v="music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x v="0"/>
    <s v="USD"/>
    <n v="1385932652"/>
    <n v="1383337052"/>
    <b v="1"/>
    <n v="109"/>
    <b v="1"/>
    <x v="11"/>
    <n v="36"/>
    <n v="39.840000000000003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x v="0"/>
    <s v="USD"/>
    <n v="1329084231"/>
    <n v="1326492231"/>
    <b v="1"/>
    <n v="361"/>
    <b v="1"/>
    <x v="11"/>
    <n v="37"/>
    <n v="12.02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x v="0"/>
    <s v="USD"/>
    <n v="1301792590"/>
    <n v="1297562590"/>
    <b v="1"/>
    <n v="176"/>
    <b v="1"/>
    <x v="11"/>
    <n v="38"/>
    <n v="24.66"/>
    <s v="music"/>
  </r>
  <r>
    <n v="1258"/>
    <s v="Mustard Plug New Record!"/>
    <s v="Mustard Plug needs help funding their new record.  Please help the Grand Rapids, MI band put out their 7th record!"/>
    <n v="11500"/>
    <n v="4320"/>
    <x v="0"/>
    <x v="0"/>
    <s v="USD"/>
    <n v="1377960012"/>
    <n v="1375368012"/>
    <b v="1"/>
    <n v="670"/>
    <b v="1"/>
    <x v="11"/>
    <n v="38"/>
    <n v="6.45"/>
    <s v="music"/>
  </r>
  <r>
    <n v="1259"/>
    <s v="Help Falling From One complete their CD!!!"/>
    <s v="Falling From One is currently in the studio recording their first CD and they need your help!"/>
    <n v="11500"/>
    <n v="4315"/>
    <x v="0"/>
    <x v="0"/>
    <s v="USD"/>
    <n v="1402286340"/>
    <n v="1399504664"/>
    <b v="1"/>
    <n v="96"/>
    <b v="1"/>
    <x v="11"/>
    <n v="38"/>
    <n v="44.9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x v="0"/>
    <s v="USD"/>
    <n v="1393445620"/>
    <n v="1390853620"/>
    <b v="1"/>
    <n v="74"/>
    <b v="1"/>
    <x v="11"/>
    <n v="38"/>
    <n v="58.28"/>
    <s v="music"/>
  </r>
  <r>
    <n v="1261"/>
    <s v="The Puget EP's Vinyl Release"/>
    <s v="We just recorded a stellar EP and we're trying to put it out on vinyl.  Can you help these punx out?"/>
    <n v="11200"/>
    <n v="4310"/>
    <x v="0"/>
    <x v="0"/>
    <s v="USD"/>
    <n v="1390983227"/>
    <n v="1388391227"/>
    <b v="1"/>
    <n v="52"/>
    <b v="1"/>
    <x v="11"/>
    <n v="38"/>
    <n v="82.88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x v="5"/>
    <s v="CAD"/>
    <n v="1392574692"/>
    <n v="1389982692"/>
    <b v="1"/>
    <n v="105"/>
    <b v="1"/>
    <x v="11"/>
    <n v="39"/>
    <n v="41.03"/>
    <s v="music"/>
  </r>
  <r>
    <n v="1263"/>
    <s v="New Tropic Bombs EP ~ &quot;Return to Bomber Bay&quot;"/>
    <s v="A fresh batch of chaos from Toledo, Ohio's reggae-rockers, Tropic Bombs!"/>
    <n v="11140"/>
    <n v="4306.1099999999997"/>
    <x v="0"/>
    <x v="0"/>
    <s v="USD"/>
    <n v="1396054800"/>
    <n v="1393034470"/>
    <b v="1"/>
    <n v="41"/>
    <b v="1"/>
    <x v="11"/>
    <n v="39"/>
    <n v="105.03"/>
    <s v="music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x v="0"/>
    <s v="USD"/>
    <n v="1383062083"/>
    <n v="1380556483"/>
    <b v="1"/>
    <n v="34"/>
    <b v="1"/>
    <x v="11"/>
    <n v="39"/>
    <n v="126.56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x v="0"/>
    <s v="USD"/>
    <n v="1291131815"/>
    <n v="1287071015"/>
    <b v="1"/>
    <n v="66"/>
    <b v="1"/>
    <x v="11"/>
    <n v="39"/>
    <n v="65.09"/>
    <s v="music"/>
  </r>
  <r>
    <n v="1266"/>
    <s v="Sensory Station's First EP"/>
    <s v="We are looking to record our first EP produced by Aaron Harris (ISIS/Palms) at Studio West."/>
    <n v="11000"/>
    <n v="4289.99"/>
    <x v="0"/>
    <x v="0"/>
    <s v="USD"/>
    <n v="1389474145"/>
    <n v="1386882145"/>
    <b v="1"/>
    <n v="50"/>
    <b v="1"/>
    <x v="11"/>
    <n v="39"/>
    <n v="85.8"/>
    <s v="music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x v="0"/>
    <s v="USD"/>
    <n v="1374674558"/>
    <n v="1372082558"/>
    <b v="1"/>
    <n v="159"/>
    <b v="1"/>
    <x v="11"/>
    <n v="39"/>
    <n v="26.92"/>
    <s v="music"/>
  </r>
  <r>
    <n v="1268"/>
    <s v="Full Devil Jacket 2nd Album Release"/>
    <s v="Full Devil Jacket Is releasing their first record in over 12 yrs and we want you to be a part of it!"/>
    <n v="11000"/>
    <n v="4280"/>
    <x v="0"/>
    <x v="0"/>
    <s v="USD"/>
    <n v="1379708247"/>
    <n v="1377116247"/>
    <b v="1"/>
    <n v="182"/>
    <b v="1"/>
    <x v="11"/>
    <n v="39"/>
    <n v="23.5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x v="0"/>
    <s v="USD"/>
    <n v="1460764800"/>
    <n v="1458157512"/>
    <b v="1"/>
    <n v="206"/>
    <b v="1"/>
    <x v="11"/>
    <n v="39"/>
    <n v="20.75"/>
    <s v="music"/>
  </r>
  <r>
    <n v="1270"/>
    <s v="Resolution15 records their next album, Svaha"/>
    <s v="We make awake metal using violins in place of guitars and want to record a full length album."/>
    <n v="11000"/>
    <n v="4261"/>
    <x v="0"/>
    <x v="0"/>
    <s v="USD"/>
    <n v="1332704042"/>
    <n v="1327523642"/>
    <b v="1"/>
    <n v="169"/>
    <b v="1"/>
    <x v="11"/>
    <n v="39"/>
    <n v="25.21"/>
    <s v="music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x v="0"/>
    <s v="USD"/>
    <n v="1384363459"/>
    <n v="1381767859"/>
    <b v="1"/>
    <n v="31"/>
    <b v="1"/>
    <x v="11"/>
    <n v="39"/>
    <n v="137.1"/>
    <s v="music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x v="0"/>
    <s v="USD"/>
    <n v="1276574400"/>
    <n v="1270576379"/>
    <b v="1"/>
    <n v="28"/>
    <b v="1"/>
    <x v="11"/>
    <n v="39"/>
    <n v="151.68"/>
    <s v="music"/>
  </r>
  <r>
    <n v="1273"/>
    <s v="Run Coyote &quot;Youth Haunts&quot; - Vinyl LP and CD"/>
    <s v="Run Coyote is raising funds to produce their debut album - &quot;Youth Haunts&quot; - on vinyl LP and CD"/>
    <n v="10600"/>
    <n v="4243"/>
    <x v="0"/>
    <x v="5"/>
    <s v="CAD"/>
    <n v="1409506291"/>
    <n v="1406914291"/>
    <b v="1"/>
    <n v="54"/>
    <b v="1"/>
    <x v="11"/>
    <n v="40"/>
    <n v="78.569999999999993"/>
    <s v="music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x v="0"/>
    <s v="USD"/>
    <n v="1346344425"/>
    <n v="1343320425"/>
    <b v="1"/>
    <n v="467"/>
    <b v="1"/>
    <x v="11"/>
    <n v="40"/>
    <n v="9.06"/>
    <s v="music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x v="0"/>
    <s v="USD"/>
    <n v="1375908587"/>
    <n v="1372884587"/>
    <b v="1"/>
    <n v="389"/>
    <b v="1"/>
    <x v="11"/>
    <n v="40"/>
    <n v="10.86"/>
    <s v="music"/>
  </r>
  <r>
    <n v="1276"/>
    <s v="MR. DREAM GOES TO JAIL"/>
    <s v="Sponsor this Brooklyn punk band's debut seven-inch, MR. DREAM GOES TO JAIL."/>
    <n v="10500"/>
    <n v="4219"/>
    <x v="0"/>
    <x v="0"/>
    <s v="USD"/>
    <n v="1251777600"/>
    <n v="1247504047"/>
    <b v="1"/>
    <n v="68"/>
    <b v="1"/>
    <x v="11"/>
    <n v="40"/>
    <n v="62.04"/>
    <s v="music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x v="0"/>
    <s v="USD"/>
    <n v="1346765347"/>
    <n v="1343741347"/>
    <b v="1"/>
    <n v="413"/>
    <b v="1"/>
    <x v="11"/>
    <n v="40"/>
    <n v="10.210000000000001"/>
    <s v="music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x v="0"/>
    <s v="USD"/>
    <n v="1403661600"/>
    <n v="1401196766"/>
    <b v="1"/>
    <n v="190"/>
    <b v="1"/>
    <x v="11"/>
    <n v="40"/>
    <n v="22.13"/>
    <s v="music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x v="0"/>
    <s v="USD"/>
    <n v="1395624170"/>
    <n v="1392171770"/>
    <b v="1"/>
    <n v="189"/>
    <b v="1"/>
    <x v="11"/>
    <n v="40"/>
    <n v="22.17"/>
    <s v="music"/>
  </r>
  <r>
    <n v="1280"/>
    <s v="Nothing More's New Album"/>
    <s v="Nothing More is recording their forthcoming record and needs to join forces with you to make this album HUGE! "/>
    <n v="10500"/>
    <n v="4187"/>
    <x v="0"/>
    <x v="0"/>
    <s v="USD"/>
    <n v="1299003054"/>
    <n v="1291227054"/>
    <b v="1"/>
    <n v="130"/>
    <b v="1"/>
    <x v="11"/>
    <n v="40"/>
    <n v="32.21"/>
    <s v="music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x v="0"/>
    <s v="USD"/>
    <n v="1375033836"/>
    <n v="1373305836"/>
    <b v="1"/>
    <n v="74"/>
    <b v="1"/>
    <x v="11"/>
    <n v="41"/>
    <n v="56.5"/>
    <s v="music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x v="0"/>
    <s v="USD"/>
    <n v="1386565140"/>
    <n v="1383909855"/>
    <b v="1"/>
    <n v="274"/>
    <b v="1"/>
    <x v="11"/>
    <n v="41"/>
    <n v="15.24"/>
    <s v="music"/>
  </r>
  <r>
    <n v="1283"/>
    <s v="Sketching In Stereo 3rd Album!"/>
    <s v="Our 3rd album is halfway complete, but we need your help to record, mix and master the final product!"/>
    <n v="10050"/>
    <n v="4176"/>
    <x v="0"/>
    <x v="0"/>
    <s v="USD"/>
    <n v="1362974400"/>
    <n v="1360948389"/>
    <b v="1"/>
    <n v="22"/>
    <b v="1"/>
    <x v="11"/>
    <n v="42"/>
    <n v="189.82"/>
    <s v="music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x v="0"/>
    <s v="USD"/>
    <n v="1483203540"/>
    <n v="1481175482"/>
    <b v="0"/>
    <n v="31"/>
    <b v="1"/>
    <x v="6"/>
    <n v="42"/>
    <n v="134.71"/>
    <s v="theater"/>
  </r>
  <r>
    <n v="1285"/>
    <s v="We just keep going"/>
    <s v="The world premiere of hysterically funny and heartbreaking story about family, unconditional love and facing the unfaceable"/>
    <n v="10000"/>
    <n v="4170.17"/>
    <x v="0"/>
    <x v="1"/>
    <s v="GBP"/>
    <n v="1434808775"/>
    <n v="1433512775"/>
    <b v="0"/>
    <n v="63"/>
    <b v="1"/>
    <x v="6"/>
    <n v="42"/>
    <n v="66.19"/>
    <s v="theater"/>
  </r>
  <r>
    <n v="1286"/>
    <s v="The Diary of a Nobody"/>
    <s v="A touring production of FRED's modern adaptation of the classic Victorian comic novel, reaching out to new audiences."/>
    <n v="10000"/>
    <n v="4152"/>
    <x v="0"/>
    <x v="1"/>
    <s v="GBP"/>
    <n v="1424181600"/>
    <n v="1423041227"/>
    <b v="0"/>
    <n v="20"/>
    <b v="1"/>
    <x v="6"/>
    <n v="42"/>
    <n v="207.6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x v="1"/>
    <s v="GBP"/>
    <n v="1434120856"/>
    <n v="1428936856"/>
    <b v="0"/>
    <n v="25"/>
    <b v="1"/>
    <x v="6"/>
    <n v="42"/>
    <n v="166.04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x v="0"/>
    <s v="USD"/>
    <n v="1470801600"/>
    <n v="1468122163"/>
    <b v="0"/>
    <n v="61"/>
    <b v="1"/>
    <x v="6"/>
    <n v="42"/>
    <n v="68.03"/>
    <s v="theater"/>
  </r>
  <r>
    <n v="1289"/>
    <s v="No Brains for Dinner"/>
    <s v="A chilling original Edwardian Comedy of errors and foolishness made for the Patrick Henry College stage."/>
    <n v="10000"/>
    <n v="4145"/>
    <x v="0"/>
    <x v="0"/>
    <s v="USD"/>
    <n v="1483499645"/>
    <n v="1480907645"/>
    <b v="0"/>
    <n v="52"/>
    <b v="1"/>
    <x v="6"/>
    <n v="41"/>
    <n v="79.709999999999994"/>
    <s v="theater"/>
  </r>
  <r>
    <n v="1290"/>
    <s v="I Died... I Came Back, ... Whatever"/>
    <s v="Sometimes your Heart has to STOP for your Life to START."/>
    <n v="10000"/>
    <n v="4140"/>
    <x v="0"/>
    <x v="0"/>
    <s v="USD"/>
    <n v="1429772340"/>
    <n v="1427121931"/>
    <b v="0"/>
    <n v="86"/>
    <b v="1"/>
    <x v="6"/>
    <n v="41"/>
    <n v="48.1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x v="0"/>
    <s v="USD"/>
    <n v="1428390000"/>
    <n v="1425224391"/>
    <b v="0"/>
    <n v="42"/>
    <b v="1"/>
    <x v="6"/>
    <n v="41"/>
    <n v="98.5"/>
    <s v="theater"/>
  </r>
  <r>
    <n v="1292"/>
    <s v="Season Scandinavia"/>
    <s v="Empty Deck presents the most exciting unknown contemporary Scandinavian plays in co-production with The Other Room Theatre, Cardiff."/>
    <n v="10000"/>
    <n v="4135"/>
    <x v="0"/>
    <x v="1"/>
    <s v="GBP"/>
    <n v="1444172340"/>
    <n v="1441822828"/>
    <b v="0"/>
    <n v="52"/>
    <b v="1"/>
    <x v="6"/>
    <n v="41"/>
    <n v="79.52"/>
    <s v="theater"/>
  </r>
  <r>
    <n v="1293"/>
    <s v="WORSE THAN TIGERS"/>
    <s v="Invest in the world premiere of WORSE THAN TIGERS at ACT, and in the future of Seattle's newest, female-led theatre company: RED STAGE."/>
    <n v="10000"/>
    <n v="4130"/>
    <x v="0"/>
    <x v="0"/>
    <s v="USD"/>
    <n v="1447523371"/>
    <n v="1444927771"/>
    <b v="0"/>
    <n v="120"/>
    <b v="1"/>
    <x v="6"/>
    <n v="41"/>
    <n v="34.42"/>
    <s v="theater"/>
  </r>
  <r>
    <n v="1294"/>
    <s v="HELMER'S LOO"/>
    <s v="We have an award-winning Danish play, now we just need a bathroom set to perform it in. Spend a penny to help us build the set!"/>
    <n v="10000"/>
    <n v="4124"/>
    <x v="0"/>
    <x v="1"/>
    <s v="GBP"/>
    <n v="1445252400"/>
    <n v="1443696797"/>
    <b v="0"/>
    <n v="22"/>
    <b v="1"/>
    <x v="6"/>
    <n v="41"/>
    <n v="187.45"/>
    <s v="theater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x v="1"/>
    <s v="GBP"/>
    <n v="1438189200"/>
    <n v="1435585497"/>
    <b v="0"/>
    <n v="64"/>
    <b v="1"/>
    <x v="6"/>
    <n v="41"/>
    <n v="64.36"/>
    <s v="theater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x v="1"/>
    <s v="GBP"/>
    <n v="1457914373"/>
    <n v="1456189973"/>
    <b v="0"/>
    <n v="23"/>
    <b v="1"/>
    <x v="6"/>
    <n v="41"/>
    <n v="178.39"/>
    <s v="theater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x v="0"/>
    <s v="USD"/>
    <n v="1462125358"/>
    <n v="1459533358"/>
    <b v="0"/>
    <n v="238"/>
    <b v="1"/>
    <x v="6"/>
    <n v="41"/>
    <n v="17.190000000000001"/>
    <s v="theater"/>
  </r>
  <r>
    <n v="1298"/>
    <s v="Dinosaur Dreams"/>
    <s v="A play that raises awareness for mental health and explores the psychological effects childhood abuse can have on an adult."/>
    <n v="10000"/>
    <n v="4090"/>
    <x v="0"/>
    <x v="1"/>
    <s v="GBP"/>
    <n v="1461860432"/>
    <n v="1459268432"/>
    <b v="0"/>
    <n v="33"/>
    <b v="1"/>
    <x v="6"/>
    <n v="41"/>
    <n v="123.94"/>
    <s v="theater"/>
  </r>
  <r>
    <n v="1299"/>
    <s v="The (out)Siders Project"/>
    <s v="A new work inspired by the classic novel and created by Dallas teens under the direction of professional artists."/>
    <n v="10000"/>
    <n v="4085"/>
    <x v="0"/>
    <x v="0"/>
    <s v="USD"/>
    <n v="1436902359"/>
    <n v="1434310359"/>
    <b v="0"/>
    <n v="32"/>
    <b v="1"/>
    <x v="6"/>
    <n v="41"/>
    <n v="127.66"/>
    <s v="theater"/>
  </r>
  <r>
    <n v="1300"/>
    <s v="Before The Lights Go Up"/>
    <s v="What would you do with the time ticking and the pressure building to make a choice?! Find out what happens in this hilarious new play!!"/>
    <n v="10000"/>
    <n v="4085"/>
    <x v="0"/>
    <x v="0"/>
    <s v="USD"/>
    <n v="1464807420"/>
    <n v="1461427938"/>
    <b v="0"/>
    <n v="24"/>
    <b v="1"/>
    <x v="6"/>
    <n v="41"/>
    <n v="170.21"/>
    <s v="theater"/>
  </r>
  <r>
    <n v="1301"/>
    <s v="the dreamer examines his pillow"/>
    <s v="The Attic Theater Company presents John Patrick Shanley's THE DREAMER EXAMINES HIS PILLOW, the first official revival since 1986"/>
    <n v="10000"/>
    <n v="4081"/>
    <x v="0"/>
    <x v="0"/>
    <s v="USD"/>
    <n v="1437447600"/>
    <n v="1436551178"/>
    <b v="0"/>
    <n v="29"/>
    <b v="1"/>
    <x v="6"/>
    <n v="41"/>
    <n v="140.72"/>
    <s v="theater"/>
  </r>
  <r>
    <n v="1302"/>
    <s v="Help bring Boys of a Certain Age back to NYC!"/>
    <s v="Boys of a Certain Age is a unique and special show that we're trying to remount in New York City in 2017."/>
    <n v="10000"/>
    <n v="4078"/>
    <x v="0"/>
    <x v="0"/>
    <s v="USD"/>
    <n v="1480559011"/>
    <n v="1477963411"/>
    <b v="0"/>
    <n v="50"/>
    <b v="1"/>
    <x v="6"/>
    <n v="41"/>
    <n v="81.56"/>
    <s v="theater"/>
  </r>
  <r>
    <n v="1303"/>
    <s v="Forward Arena Theatre Company: Summer Season"/>
    <s v="Groundbreaking queer theatre."/>
    <n v="10000"/>
    <n v="4073"/>
    <x v="0"/>
    <x v="1"/>
    <s v="GBP"/>
    <n v="1469962800"/>
    <n v="1468578920"/>
    <b v="0"/>
    <n v="108"/>
    <b v="1"/>
    <x v="6"/>
    <n v="41"/>
    <n v="37.71"/>
    <s v="theater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1"/>
    <x v="1"/>
    <s v="GBP"/>
    <n v="1489376405"/>
    <n v="1484196005"/>
    <b v="0"/>
    <n v="104"/>
    <b v="0"/>
    <x v="8"/>
    <n v="41"/>
    <n v="39.1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1"/>
    <x v="0"/>
    <s v="USD"/>
    <n v="1469122200"/>
    <n v="1466611108"/>
    <b v="0"/>
    <n v="86"/>
    <b v="0"/>
    <x v="8"/>
    <n v="41"/>
    <n v="47.28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1"/>
    <x v="0"/>
    <s v="USD"/>
    <n v="1417690734"/>
    <n v="1415098734"/>
    <b v="0"/>
    <n v="356"/>
    <b v="0"/>
    <x v="8"/>
    <n v="41"/>
    <n v="11.42"/>
    <s v="technology"/>
  </r>
  <r>
    <n v="1307"/>
    <s v="VR Card - Customized Virtual Reality Viewer (Canceled)"/>
    <s v="Get VR to Everyone with Mailable, Ready to Use Viewers"/>
    <n v="10000"/>
    <n v="4055"/>
    <x v="1"/>
    <x v="0"/>
    <s v="USD"/>
    <n v="1455710679"/>
    <n v="1453118679"/>
    <b v="0"/>
    <n v="45"/>
    <b v="0"/>
    <x v="8"/>
    <n v="41"/>
    <n v="90.11"/>
    <s v="technology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s v="technology"/>
  </r>
  <r>
    <n v="1309"/>
    <s v="CORE : Roam (Canceled)"/>
    <s v="Wicked fun and built for excitement, CORE is the safest and most versatile speaker you've ever worn."/>
    <n v="10000"/>
    <n v="4051.99"/>
    <x v="1"/>
    <x v="0"/>
    <s v="USD"/>
    <n v="1444943468"/>
    <n v="1441919468"/>
    <b v="0"/>
    <n v="35"/>
    <b v="0"/>
    <x v="8"/>
    <n v="41"/>
    <n v="115.77"/>
    <s v="technology"/>
  </r>
  <r>
    <n v="1310"/>
    <s v="k5-jkt.by kiger (Canceled)"/>
    <s v="An essential hoodie that holds all sized smart phones and keep your headphone wires tangle free."/>
    <n v="10000"/>
    <n v="4050"/>
    <x v="1"/>
    <x v="0"/>
    <s v="USD"/>
    <n v="1471622450"/>
    <n v="1467734450"/>
    <b v="0"/>
    <n v="24"/>
    <b v="0"/>
    <x v="8"/>
    <n v="41"/>
    <n v="168.75"/>
    <s v="technology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1"/>
    <x v="0"/>
    <s v="USD"/>
    <n v="1480536919"/>
    <n v="1477509319"/>
    <b v="0"/>
    <n v="100"/>
    <b v="0"/>
    <x v="8"/>
    <n v="41"/>
    <n v="40.5"/>
    <s v="technology"/>
  </r>
  <r>
    <n v="1312"/>
    <s v="GoSolo Hat for GoPro (Canceled)"/>
    <s v="People loved the original Black and Gray GoSolo hats and asked for more. So we received sample for 3 more colors!"/>
    <n v="10000"/>
    <n v="4045.93"/>
    <x v="1"/>
    <x v="0"/>
    <s v="USD"/>
    <n v="1429375922"/>
    <n v="1426783922"/>
    <b v="0"/>
    <n v="1"/>
    <b v="0"/>
    <x v="8"/>
    <n v="40"/>
    <n v="4045.93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1"/>
    <x v="0"/>
    <s v="USD"/>
    <n v="1457024514"/>
    <n v="1454432514"/>
    <b v="0"/>
    <n v="122"/>
    <b v="0"/>
    <x v="8"/>
    <n v="40"/>
    <n v="33.11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1"/>
    <x v="0"/>
    <s v="USD"/>
    <n v="1477065860"/>
    <n v="1471881860"/>
    <b v="0"/>
    <n v="11"/>
    <b v="0"/>
    <x v="8"/>
    <n v="40"/>
    <n v="367.27"/>
    <s v="technology"/>
  </r>
  <r>
    <n v="1315"/>
    <s v="World's First Amphibious Heart Rate &amp; Fitness Wearable"/>
    <s v="Zoom will happen - THANK YOU! Received outside funding due amazing early success!"/>
    <n v="10000"/>
    <n v="4037"/>
    <x v="1"/>
    <x v="0"/>
    <s v="USD"/>
    <n v="1446771600"/>
    <n v="1443700648"/>
    <b v="0"/>
    <n v="248"/>
    <b v="0"/>
    <x v="8"/>
    <n v="40"/>
    <n v="16.28"/>
    <s v="technology"/>
  </r>
  <r>
    <n v="1316"/>
    <s v="Future Belt (Canceled)"/>
    <s v="Future Belt comes in just 3 sizes, but yet, is designed to fit waists ranging from 25-55 inches. No batteries, no gimmicks."/>
    <n v="10000"/>
    <n v="4035"/>
    <x v="1"/>
    <x v="0"/>
    <s v="USD"/>
    <n v="1456700709"/>
    <n v="1453676709"/>
    <b v="0"/>
    <n v="1"/>
    <b v="0"/>
    <x v="8"/>
    <n v="40"/>
    <n v="4035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1"/>
    <x v="8"/>
    <s v="DKK"/>
    <n v="1469109600"/>
    <n v="1464586746"/>
    <b v="0"/>
    <n v="19"/>
    <b v="0"/>
    <x v="8"/>
    <n v="40"/>
    <n v="212.11"/>
    <s v="technology"/>
  </r>
  <r>
    <n v="1318"/>
    <s v="Lucky Tag: A Smart Dog Wearable That Cares (Canceled)"/>
    <s v="Your Dog's Best Friend._x000a_Revolutionize the way you care about your pups and brings you peace of mind."/>
    <n v="10000"/>
    <n v="4028"/>
    <x v="1"/>
    <x v="0"/>
    <s v="USD"/>
    <n v="1420938172"/>
    <n v="1418346172"/>
    <b v="0"/>
    <n v="135"/>
    <b v="0"/>
    <x v="8"/>
    <n v="40"/>
    <n v="29.84"/>
    <s v="technology"/>
  </r>
  <r>
    <n v="1319"/>
    <s v="Pixel Shades by R A V E Z (Canceled)"/>
    <s v="Stand out at festivals, get people talking and support our latest campaign to augment your style with the latest LED technology."/>
    <n v="10000"/>
    <n v="4022"/>
    <x v="1"/>
    <x v="1"/>
    <s v="GBP"/>
    <n v="1405094400"/>
    <n v="1403810965"/>
    <b v="0"/>
    <n v="9"/>
    <b v="0"/>
    <x v="8"/>
    <n v="40"/>
    <n v="446.89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1"/>
    <x v="9"/>
    <s v="EUR"/>
    <n v="1483138800"/>
    <n v="1480610046"/>
    <b v="0"/>
    <n v="3"/>
    <b v="0"/>
    <x v="8"/>
    <n v="40"/>
    <n v="1340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1"/>
    <x v="11"/>
    <s v="SEK"/>
    <n v="1482515937"/>
    <n v="1479923937"/>
    <b v="0"/>
    <n v="7"/>
    <b v="0"/>
    <x v="8"/>
    <n v="40"/>
    <n v="574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1"/>
    <x v="1"/>
    <s v="GBP"/>
    <n v="1432223125"/>
    <n v="1429631125"/>
    <b v="0"/>
    <n v="4"/>
    <b v="0"/>
    <x v="8"/>
    <n v="40"/>
    <n v="1003.93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1"/>
    <x v="0"/>
    <s v="USD"/>
    <n v="1461653700"/>
    <n v="1458665146"/>
    <b v="0"/>
    <n v="44"/>
    <b v="0"/>
    <x v="8"/>
    <n v="40"/>
    <n v="91.14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1"/>
    <x v="0"/>
    <s v="USD"/>
    <n v="1476371552"/>
    <n v="1473779552"/>
    <b v="0"/>
    <n v="90"/>
    <b v="0"/>
    <x v="8"/>
    <n v="40"/>
    <n v="44.5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1"/>
    <x v="0"/>
    <s v="USD"/>
    <n v="1483063435"/>
    <n v="1480471435"/>
    <b v="0"/>
    <n v="8"/>
    <b v="0"/>
    <x v="8"/>
    <n v="40"/>
    <n v="500.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1"/>
    <x v="0"/>
    <s v="USD"/>
    <n v="1421348428"/>
    <n v="1417460428"/>
    <b v="0"/>
    <n v="11"/>
    <b v="0"/>
    <x v="8"/>
    <n v="40"/>
    <n v="363.82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1"/>
    <x v="0"/>
    <s v="USD"/>
    <n v="1432916235"/>
    <n v="1430324235"/>
    <b v="0"/>
    <n v="41"/>
    <b v="0"/>
    <x v="8"/>
    <n v="40"/>
    <n v="97.57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1"/>
    <x v="0"/>
    <s v="USD"/>
    <n v="1476458734"/>
    <n v="1472570734"/>
    <b v="0"/>
    <n v="15"/>
    <b v="0"/>
    <x v="8"/>
    <n v="40"/>
    <n v="266.6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1"/>
    <x v="0"/>
    <s v="USD"/>
    <n v="1417501145"/>
    <n v="1414041545"/>
    <b v="0"/>
    <n v="9"/>
    <b v="0"/>
    <x v="8"/>
    <n v="40"/>
    <n v="444.44"/>
    <s v="technology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1"/>
    <x v="0"/>
    <s v="USD"/>
    <n v="1467432000"/>
    <n v="1464763109"/>
    <b v="0"/>
    <n v="50"/>
    <b v="0"/>
    <x v="8"/>
    <n v="40"/>
    <n v="80"/>
    <s v="technology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1"/>
    <x v="0"/>
    <s v="USD"/>
    <n v="1471435554"/>
    <n v="1468843554"/>
    <b v="0"/>
    <n v="34"/>
    <b v="0"/>
    <x v="8"/>
    <n v="40"/>
    <n v="117.65"/>
    <s v="technology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1"/>
    <x v="16"/>
    <s v="CHF"/>
    <n v="1485480408"/>
    <n v="1482888408"/>
    <b v="0"/>
    <n v="0"/>
    <b v="0"/>
    <x v="8"/>
    <n v="40"/>
    <s v="No Backers"/>
    <s v="technology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1"/>
    <x v="2"/>
    <s v="AUD"/>
    <n v="1405478025"/>
    <n v="1402886025"/>
    <b v="0"/>
    <n v="0"/>
    <b v="0"/>
    <x v="8"/>
    <n v="40"/>
    <s v="No Backers"/>
    <s v="technology"/>
  </r>
  <r>
    <n v="1334"/>
    <s v="My TUSK â„¢ (Telephone Utility Support Kit!) (Canceled)"/>
    <s v="A wearable device that allows you to dock and operate your phone hands-free anywhere and everywhere!"/>
    <n v="10000"/>
    <n v="3978"/>
    <x v="1"/>
    <x v="0"/>
    <s v="USD"/>
    <n v="1457721287"/>
    <n v="1455129287"/>
    <b v="0"/>
    <n v="276"/>
    <b v="0"/>
    <x v="8"/>
    <n v="40"/>
    <n v="14.41"/>
    <s v="technology"/>
  </r>
  <r>
    <n v="1335"/>
    <s v="UB Fit (Canceled)"/>
    <s v="Dial up your performance with UB Fit: 1st wearable resistance technology that allows you to tone muscles while doing a cardio workout"/>
    <n v="10000"/>
    <n v="3976"/>
    <x v="1"/>
    <x v="0"/>
    <s v="USD"/>
    <n v="1449354502"/>
    <n v="1446762502"/>
    <b v="0"/>
    <n v="16"/>
    <b v="0"/>
    <x v="8"/>
    <n v="40"/>
    <n v="248.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1"/>
    <x v="0"/>
    <s v="USD"/>
    <n v="1418849028"/>
    <n v="1415825028"/>
    <b v="0"/>
    <n v="224"/>
    <b v="0"/>
    <x v="8"/>
    <n v="40"/>
    <n v="17.73"/>
    <s v="technology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1"/>
    <x v="0"/>
    <s v="USD"/>
    <n v="1488549079"/>
    <n v="1485957079"/>
    <b v="0"/>
    <n v="140"/>
    <b v="0"/>
    <x v="8"/>
    <n v="40"/>
    <n v="28.25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1"/>
    <x v="0"/>
    <s v="USD"/>
    <n v="1438543033"/>
    <n v="1435951033"/>
    <b v="0"/>
    <n v="15"/>
    <b v="0"/>
    <x v="8"/>
    <n v="39"/>
    <n v="262.52999999999997"/>
    <s v="technology"/>
  </r>
  <r>
    <n v="1339"/>
    <s v="Linkoo (Canceled)"/>
    <s v="World's Smallest customizable Phone &amp; GPS Watch for kids !"/>
    <n v="10000"/>
    <n v="3925"/>
    <x v="1"/>
    <x v="0"/>
    <s v="USD"/>
    <n v="1418056315"/>
    <n v="1414164715"/>
    <b v="0"/>
    <n v="37"/>
    <b v="0"/>
    <x v="8"/>
    <n v="39"/>
    <n v="106.08"/>
    <s v="technology"/>
  </r>
  <r>
    <n v="1340"/>
    <s v="Glass Designs (Canceled)"/>
    <s v="I would like to make nicer, more stylish looking frames for the Google Glass using 3D printing technology."/>
    <n v="10000"/>
    <n v="3916"/>
    <x v="1"/>
    <x v="0"/>
    <s v="USD"/>
    <n v="1408112253"/>
    <n v="1405520253"/>
    <b v="0"/>
    <n v="0"/>
    <b v="0"/>
    <x v="8"/>
    <n v="39"/>
    <s v="No Backers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1"/>
    <x v="1"/>
    <s v="GBP"/>
    <n v="1475333917"/>
    <n v="1472569117"/>
    <b v="0"/>
    <n v="46"/>
    <b v="0"/>
    <x v="8"/>
    <n v="39"/>
    <n v="8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1"/>
    <x v="0"/>
    <s v="USD"/>
    <n v="1437161739"/>
    <n v="1434569739"/>
    <b v="0"/>
    <n v="1"/>
    <b v="0"/>
    <x v="8"/>
    <n v="39"/>
    <n v="3908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1"/>
    <x v="0"/>
    <s v="USD"/>
    <n v="1471579140"/>
    <n v="1466512683"/>
    <b v="0"/>
    <n v="323"/>
    <b v="0"/>
    <x v="8"/>
    <n v="39"/>
    <n v="12.09"/>
    <s v="technology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x v="5"/>
    <s v="CAD"/>
    <n v="1467313039"/>
    <n v="1464807439"/>
    <b v="0"/>
    <n v="139"/>
    <b v="1"/>
    <x v="9"/>
    <n v="39"/>
    <n v="28.09"/>
    <s v="publishing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x v="0"/>
    <s v="USD"/>
    <n v="1405366359"/>
    <n v="1402342359"/>
    <b v="0"/>
    <n v="7"/>
    <b v="1"/>
    <x v="9"/>
    <n v="39"/>
    <n v="557.5"/>
    <s v="publishing"/>
  </r>
  <r>
    <n v="1346"/>
    <s v="Anthology of Stories from LGBT Nepal"/>
    <s v="An anthology of nonfiction stories written by Nepal's Lesbian, Gay, Bisexual, and Transgender (LGBT) community."/>
    <n v="10000"/>
    <n v="3900"/>
    <x v="0"/>
    <x v="0"/>
    <s v="USD"/>
    <n v="1372297751"/>
    <n v="1369705751"/>
    <b v="0"/>
    <n v="149"/>
    <b v="1"/>
    <x v="9"/>
    <n v="39"/>
    <n v="26.1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x v="0"/>
    <s v="USD"/>
    <n v="1425741525"/>
    <n v="1423149525"/>
    <b v="0"/>
    <n v="31"/>
    <b v="1"/>
    <x v="9"/>
    <n v="39"/>
    <n v="125.16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x v="0"/>
    <s v="USD"/>
    <n v="1418904533"/>
    <n v="1416485333"/>
    <b v="0"/>
    <n v="26"/>
    <b v="1"/>
    <x v="9"/>
    <n v="39"/>
    <n v="149.12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x v="5"/>
    <s v="CAD"/>
    <n v="1450249140"/>
    <n v="1447055935"/>
    <b v="0"/>
    <n v="172"/>
    <b v="1"/>
    <x v="9"/>
    <n v="39"/>
    <n v="22.47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x v="0"/>
    <s v="USD"/>
    <n v="1451089134"/>
    <n v="1448497134"/>
    <b v="0"/>
    <n v="78"/>
    <b v="1"/>
    <x v="9"/>
    <n v="39"/>
    <n v="49.38"/>
    <s v="publishing"/>
  </r>
  <r>
    <n v="1351"/>
    <s v="Purpose: Your Journey To Find Meaning"/>
    <s v="Discover your purpose, live a more fulfilling life, leave a positive footprint on society."/>
    <n v="10000"/>
    <n v="3822.33"/>
    <x v="0"/>
    <x v="0"/>
    <s v="USD"/>
    <n v="1455299144"/>
    <n v="1452707144"/>
    <b v="0"/>
    <n v="120"/>
    <b v="1"/>
    <x v="9"/>
    <n v="38"/>
    <n v="31.85"/>
    <s v="publishing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s v="publishing"/>
  </r>
  <r>
    <n v="1353"/>
    <s v="Finish The Script! - A College Writing Course in Book Form"/>
    <s v="A book that teaches aspiring writers how to get from a basic idea to a fully rewritten screenplay."/>
    <n v="10000"/>
    <n v="3800"/>
    <x v="0"/>
    <x v="0"/>
    <s v="USD"/>
    <n v="1362960000"/>
    <n v="1359946188"/>
    <b v="0"/>
    <n v="42"/>
    <b v="1"/>
    <x v="9"/>
    <n v="38"/>
    <n v="90.48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x v="1"/>
    <s v="GBP"/>
    <n v="1465672979"/>
    <n v="1463080979"/>
    <b v="0"/>
    <n v="64"/>
    <b v="1"/>
    <x v="9"/>
    <n v="38"/>
    <n v="59.34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x v="1"/>
    <s v="GBP"/>
    <n v="1354269600"/>
    <n v="1351663605"/>
    <b v="0"/>
    <n v="121"/>
    <b v="1"/>
    <x v="9"/>
    <n v="38"/>
    <n v="31.3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x v="0"/>
    <s v="USD"/>
    <n v="1372985760"/>
    <n v="1370393760"/>
    <b v="0"/>
    <n v="87"/>
    <b v="1"/>
    <x v="9"/>
    <n v="38"/>
    <n v="43.51"/>
    <s v="publishing"/>
  </r>
  <r>
    <n v="1357"/>
    <s v="Becoming Alicia"/>
    <s v="The search for identity leads one young woman to Mexico, where she follows her grandfather's journey back to America."/>
    <n v="10000"/>
    <n v="3781"/>
    <x v="0"/>
    <x v="0"/>
    <s v="USD"/>
    <n v="1362117540"/>
    <n v="1359587137"/>
    <b v="0"/>
    <n v="65"/>
    <b v="1"/>
    <x v="9"/>
    <n v="38"/>
    <n v="58.17"/>
    <s v="publishing"/>
  </r>
  <r>
    <n v="1358"/>
    <s v="The Masada Story Project"/>
    <s v="I am working on a book about what people do when they visit Masada, an ancient fortress in the Judean desert."/>
    <n v="10000"/>
    <n v="3775.5"/>
    <x v="0"/>
    <x v="0"/>
    <s v="USD"/>
    <n v="1309009323"/>
    <n v="1306417323"/>
    <b v="0"/>
    <n v="49"/>
    <b v="1"/>
    <x v="9"/>
    <n v="38"/>
    <n v="77.05"/>
    <s v="publishing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x v="0"/>
    <s v="USD"/>
    <n v="1309980790"/>
    <n v="1304623990"/>
    <b v="0"/>
    <n v="19"/>
    <b v="1"/>
    <x v="9"/>
    <n v="38"/>
    <n v="198.58"/>
    <s v="publishing"/>
  </r>
  <r>
    <n v="1360"/>
    <s v="So Bad, It's Good! - A Book of Bad Movies"/>
    <s v="So Bad, It's Good! is a guide to finding the best films for your bad movie night."/>
    <n v="10000"/>
    <n v="3760"/>
    <x v="0"/>
    <x v="0"/>
    <s v="USD"/>
    <n v="1343943420"/>
    <n v="1341524220"/>
    <b v="0"/>
    <n v="81"/>
    <b v="1"/>
    <x v="9"/>
    <n v="38"/>
    <n v="46.42"/>
    <s v="publishing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x v="1"/>
    <s v="GBP"/>
    <n v="1403370772"/>
    <n v="1400778772"/>
    <b v="0"/>
    <n v="264"/>
    <b v="1"/>
    <x v="9"/>
    <n v="38"/>
    <n v="14.21"/>
    <s v="publishing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x v="0"/>
    <s v="USD"/>
    <n v="1378592731"/>
    <n v="1373408731"/>
    <b v="0"/>
    <n v="25"/>
    <b v="1"/>
    <x v="9"/>
    <n v="38"/>
    <n v="150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x v="0"/>
    <s v="USD"/>
    <n v="1455523140"/>
    <n v="1453925727"/>
    <b v="0"/>
    <n v="5"/>
    <b v="1"/>
    <x v="9"/>
    <n v="37"/>
    <n v="749.2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x v="8"/>
    <s v="DKK"/>
    <n v="1420648906"/>
    <n v="1415464906"/>
    <b v="0"/>
    <n v="144"/>
    <b v="1"/>
    <x v="11"/>
    <n v="37"/>
    <n v="25.95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x v="0"/>
    <s v="USD"/>
    <n v="1426523752"/>
    <n v="1423935352"/>
    <b v="0"/>
    <n v="92"/>
    <b v="1"/>
    <x v="11"/>
    <n v="37"/>
    <n v="40.6"/>
    <s v="music"/>
  </r>
  <r>
    <n v="1366"/>
    <s v="Kick It! A Tribute to the A.K.s"/>
    <s v="A musical memorial for Alexi Petersen."/>
    <n v="10000"/>
    <n v="3732"/>
    <x v="0"/>
    <x v="0"/>
    <s v="USD"/>
    <n v="1417049663"/>
    <n v="1413158063"/>
    <b v="0"/>
    <n v="147"/>
    <b v="1"/>
    <x v="11"/>
    <n v="37"/>
    <n v="25.39"/>
    <s v="music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x v="0"/>
    <s v="USD"/>
    <n v="1447463050"/>
    <n v="1444867450"/>
    <b v="0"/>
    <n v="90"/>
    <b v="1"/>
    <x v="11"/>
    <n v="37"/>
    <n v="41.44"/>
    <s v="music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x v="0"/>
    <s v="USD"/>
    <n v="1434342894"/>
    <n v="1432269294"/>
    <b v="0"/>
    <n v="87"/>
    <b v="1"/>
    <x v="11"/>
    <n v="37"/>
    <n v="42.64"/>
    <s v="music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x v="0"/>
    <s v="USD"/>
    <n v="1397225746"/>
    <n v="1394633746"/>
    <b v="0"/>
    <n v="406"/>
    <b v="1"/>
    <x v="11"/>
    <n v="37"/>
    <n v="9.11"/>
    <s v="music"/>
  </r>
  <r>
    <n v="1370"/>
    <s v="Food On You presents Baby's First Parental Advisory"/>
    <s v="Songs about the first year of parenthood, often inappropriate for children"/>
    <n v="10000"/>
    <n v="3700"/>
    <x v="0"/>
    <x v="0"/>
    <s v="USD"/>
    <n v="1381881890"/>
    <n v="1380585890"/>
    <b v="0"/>
    <n v="20"/>
    <b v="1"/>
    <x v="11"/>
    <n v="37"/>
    <n v="185"/>
    <s v="music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11"/>
    <n v="37"/>
    <n v="52.64"/>
    <s v="music"/>
  </r>
  <r>
    <n v="1372"/>
    <s v="Ted Lukas &amp; the Misled new CD - &quot;FEED&quot;"/>
    <s v="Please help us raise funds to press our new CD!"/>
    <n v="10000"/>
    <n v="3684"/>
    <x v="0"/>
    <x v="0"/>
    <s v="USD"/>
    <n v="1342115132"/>
    <n v="1339523132"/>
    <b v="0"/>
    <n v="16"/>
    <b v="1"/>
    <x v="11"/>
    <n v="37"/>
    <n v="230.25"/>
    <s v="music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s v="music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x v="0"/>
    <s v="USD"/>
    <n v="1458874388"/>
    <n v="1456285988"/>
    <b v="0"/>
    <n v="66"/>
    <b v="1"/>
    <x v="11"/>
    <n v="37"/>
    <n v="55.61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x v="6"/>
    <s v="EUR"/>
    <n v="1484444119"/>
    <n v="1481852119"/>
    <b v="0"/>
    <n v="109"/>
    <b v="1"/>
    <x v="11"/>
    <n v="37"/>
    <n v="33.58"/>
    <s v="music"/>
  </r>
  <r>
    <n v="1376"/>
    <s v="Dead Pirates / HIGHMARE LP 2nd pressing"/>
    <s v="Dead Pirates are planning a second pressing of HIGHMARE LP, who wants one ?"/>
    <n v="10000"/>
    <n v="3659"/>
    <x v="0"/>
    <x v="1"/>
    <s v="GBP"/>
    <n v="1480784606"/>
    <n v="1478189006"/>
    <b v="0"/>
    <n v="168"/>
    <b v="1"/>
    <x v="11"/>
    <n v="37"/>
    <n v="21.78"/>
    <s v="music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x v="0"/>
    <s v="USD"/>
    <n v="1486095060"/>
    <n v="1484198170"/>
    <b v="0"/>
    <n v="31"/>
    <b v="1"/>
    <x v="11"/>
    <n v="37"/>
    <n v="117.9"/>
    <s v="music"/>
  </r>
  <r>
    <n v="1378"/>
    <s v="SIX BY SEVEN"/>
    <s v="A psychedelic post rock masterpiece!"/>
    <n v="10000"/>
    <n v="3641"/>
    <x v="0"/>
    <x v="1"/>
    <s v="GBP"/>
    <n v="1470075210"/>
    <n v="1468779210"/>
    <b v="0"/>
    <n v="133"/>
    <b v="1"/>
    <x v="11"/>
    <n v="36"/>
    <n v="27.38"/>
    <s v="music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s v="music"/>
  </r>
  <r>
    <n v="1380"/>
    <s v="BARNFEST 2015"/>
    <s v="A DIY MUSIC FESTIVAL FROM ST. LOUIS MO! Bands make their own festival, help make it legit!"/>
    <n v="10000"/>
    <n v="3636"/>
    <x v="0"/>
    <x v="0"/>
    <s v="USD"/>
    <n v="1433815200"/>
    <n v="1431886706"/>
    <b v="0"/>
    <n v="5"/>
    <b v="1"/>
    <x v="11"/>
    <n v="36"/>
    <n v="727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x v="0"/>
    <s v="USD"/>
    <n v="1482988125"/>
    <n v="1480396125"/>
    <b v="0"/>
    <n v="73"/>
    <b v="1"/>
    <x v="11"/>
    <n v="36"/>
    <n v="49.32"/>
    <s v="music"/>
  </r>
  <r>
    <n v="1382"/>
    <s v="The Floorwalkers New Album!"/>
    <s v="We're making a new record -- independently! We've got some great new songs we're really excited to bring to you!"/>
    <n v="10000"/>
    <n v="3600"/>
    <x v="0"/>
    <x v="0"/>
    <s v="USD"/>
    <n v="1367867536"/>
    <n v="1365275536"/>
    <b v="0"/>
    <n v="148"/>
    <b v="1"/>
    <x v="11"/>
    <n v="36"/>
    <n v="24.32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x v="5"/>
    <s v="CAD"/>
    <n v="1482457678"/>
    <n v="1480729678"/>
    <b v="0"/>
    <n v="93"/>
    <b v="1"/>
    <x v="11"/>
    <n v="36"/>
    <n v="38.69"/>
    <s v="music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x v="0"/>
    <s v="USD"/>
    <n v="1436117922"/>
    <n v="1433525922"/>
    <b v="0"/>
    <n v="63"/>
    <b v="1"/>
    <x v="11"/>
    <n v="36"/>
    <n v="56.98"/>
    <s v="music"/>
  </r>
  <r>
    <n v="1385"/>
    <s v="Chi Might Project"/>
    <s v="Musicians, singers &amp; songwriters from all over the world collaborate via YouTube in order to create an amazing album!"/>
    <n v="10000"/>
    <n v="3575"/>
    <x v="0"/>
    <x v="12"/>
    <s v="EUR"/>
    <n v="1461931860"/>
    <n v="1457109121"/>
    <b v="0"/>
    <n v="134"/>
    <b v="1"/>
    <x v="11"/>
    <n v="36"/>
    <n v="26.68"/>
    <s v="music"/>
  </r>
  <r>
    <n v="1386"/>
    <s v="MALTESE CROSS: The First Album"/>
    <s v="We are a classic hard rock/heavy metal band just trying to keep rock alive!"/>
    <n v="10000"/>
    <n v="3572.12"/>
    <x v="0"/>
    <x v="0"/>
    <s v="USD"/>
    <n v="1438183889"/>
    <n v="1435591889"/>
    <b v="0"/>
    <n v="14"/>
    <b v="1"/>
    <x v="11"/>
    <n v="36"/>
    <n v="255.15"/>
    <s v="music"/>
  </r>
  <r>
    <n v="1387"/>
    <s v="FAMILY BUSINESS KICKSTARTER"/>
    <s v="Less than one week to PLEDGE YOUR SUPPORT for THE FAMILY BUSINESS as the band raises funds for the next full length rock album."/>
    <n v="10000"/>
    <n v="3562"/>
    <x v="0"/>
    <x v="0"/>
    <s v="USD"/>
    <n v="1433305800"/>
    <n v="1430604395"/>
    <b v="0"/>
    <n v="78"/>
    <b v="1"/>
    <x v="11"/>
    <n v="36"/>
    <n v="45.67"/>
    <s v="music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x v="0"/>
    <s v="USD"/>
    <n v="1476720840"/>
    <n v="1474469117"/>
    <b v="0"/>
    <n v="112"/>
    <b v="1"/>
    <x v="11"/>
    <n v="36"/>
    <n v="31.74"/>
    <s v="music"/>
  </r>
  <r>
    <n v="1389"/>
    <s v="Pre-order DANCEHALL's first record!!!"/>
    <s v="Help fund the pressing of DANCEHALL's first record by pre-ordering it in advance!!!"/>
    <n v="10000"/>
    <n v="3550"/>
    <x v="0"/>
    <x v="1"/>
    <s v="GBP"/>
    <n v="1471087957"/>
    <n v="1468495957"/>
    <b v="0"/>
    <n v="34"/>
    <b v="1"/>
    <x v="11"/>
    <n v="36"/>
    <n v="104.41"/>
    <s v="music"/>
  </r>
  <r>
    <n v="1390"/>
    <s v="New Music Video/Artist Development"/>
    <s v="Breakout Artist Management will be working with us on a brand new music video and we need your help!"/>
    <n v="10000"/>
    <n v="3550"/>
    <x v="0"/>
    <x v="0"/>
    <s v="USD"/>
    <n v="1430154720"/>
    <n v="1427224606"/>
    <b v="0"/>
    <n v="19"/>
    <b v="1"/>
    <x v="11"/>
    <n v="36"/>
    <n v="186.84"/>
    <s v="music"/>
  </r>
  <r>
    <n v="1391"/>
    <s v="Rules and Regulations"/>
    <s v="With the money donated through this project we intend on investing in sound equipment for live shows"/>
    <n v="10000"/>
    <n v="3540"/>
    <x v="0"/>
    <x v="0"/>
    <s v="USD"/>
    <n v="1440219540"/>
    <n v="1436369818"/>
    <b v="0"/>
    <n v="13"/>
    <b v="1"/>
    <x v="11"/>
    <n v="35"/>
    <n v="272.31"/>
    <s v="music"/>
  </r>
  <r>
    <n v="1392"/>
    <s v="Telesomniac's Debut Album"/>
    <s v="Telesomniac is a rock band from Provo, UT releasing their debut album Thirty-One Flashes in the Dark."/>
    <n v="10000"/>
    <n v="3535"/>
    <x v="0"/>
    <x v="0"/>
    <s v="USD"/>
    <n v="1456976586"/>
    <n v="1454298186"/>
    <b v="0"/>
    <n v="104"/>
    <b v="1"/>
    <x v="11"/>
    <n v="35"/>
    <n v="33.99"/>
    <s v="music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x v="0"/>
    <s v="USD"/>
    <n v="1488337200"/>
    <n v="1484623726"/>
    <b v="0"/>
    <n v="17"/>
    <b v="1"/>
    <x v="11"/>
    <n v="35"/>
    <n v="207.65"/>
    <s v="music"/>
  </r>
  <r>
    <n v="1395"/>
    <s v="Quiet Oaks Full Length Album"/>
    <s v="Help Quiet Oaks record their debut album!!!"/>
    <n v="10000"/>
    <n v="3530"/>
    <x v="0"/>
    <x v="0"/>
    <s v="USD"/>
    <n v="1484430481"/>
    <n v="1481838481"/>
    <b v="0"/>
    <n v="82"/>
    <b v="1"/>
    <x v="11"/>
    <n v="35"/>
    <n v="43.05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x v="0"/>
    <s v="USD"/>
    <n v="1423871882"/>
    <n v="1421279882"/>
    <b v="0"/>
    <n v="73"/>
    <b v="1"/>
    <x v="11"/>
    <n v="35"/>
    <n v="48.3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x v="0"/>
    <s v="USD"/>
    <n v="1467752334"/>
    <n v="1465160334"/>
    <b v="0"/>
    <n v="65"/>
    <b v="1"/>
    <x v="11"/>
    <n v="35"/>
    <n v="54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x v="0"/>
    <s v="USD"/>
    <n v="1412640373"/>
    <n v="1410048373"/>
    <b v="0"/>
    <n v="184"/>
    <b v="1"/>
    <x v="11"/>
    <n v="35"/>
    <n v="19.07"/>
    <s v="music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x v="1"/>
    <s v="GBP"/>
    <n v="1465709400"/>
    <n v="1462695073"/>
    <b v="0"/>
    <n v="34"/>
    <b v="1"/>
    <x v="11"/>
    <n v="35"/>
    <n v="103.12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x v="0"/>
    <s v="USD"/>
    <n v="1369612474"/>
    <n v="1367798074"/>
    <b v="0"/>
    <n v="240"/>
    <b v="1"/>
    <x v="11"/>
    <n v="35"/>
    <n v="14.59"/>
    <s v="music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x v="1"/>
    <s v="GBP"/>
    <n v="1430439411"/>
    <n v="1425259011"/>
    <b v="0"/>
    <n v="113"/>
    <b v="1"/>
    <x v="11"/>
    <n v="35"/>
    <n v="30.97"/>
    <s v="music"/>
  </r>
  <r>
    <n v="1403"/>
    <s v="Gregorian Rock"/>
    <s v="Gregorian Rock merges Gregorian chant with modern music. It is serene, yet pummeling. It's not for everyone, but it might be for you."/>
    <n v="10000"/>
    <n v="3500"/>
    <x v="0"/>
    <x v="0"/>
    <s v="USD"/>
    <n v="1374802235"/>
    <n v="1372210235"/>
    <b v="0"/>
    <n v="66"/>
    <b v="1"/>
    <x v="11"/>
    <n v="35"/>
    <n v="53.03"/>
    <s v="music"/>
  </r>
  <r>
    <n v="1404"/>
    <s v="3 Men and a Book"/>
    <s v="Translation &amp; publication of possibly the most famous piece of English literature - Act II Scene II of Romeo and Juliet into txt-speak."/>
    <n v="10000"/>
    <n v="3500"/>
    <x v="2"/>
    <x v="1"/>
    <s v="GBP"/>
    <n v="1424607285"/>
    <n v="1422447285"/>
    <b v="1"/>
    <n v="5"/>
    <b v="0"/>
    <x v="22"/>
    <n v="35"/>
    <n v="700"/>
    <s v="publishing"/>
  </r>
  <r>
    <n v="1405"/>
    <s v="The Bible translated into Emoticons"/>
    <s v="Will more people read the Bible if it were translated into Emoticons?"/>
    <n v="10000"/>
    <n v="3499"/>
    <x v="2"/>
    <x v="0"/>
    <s v="USD"/>
    <n v="1417195201"/>
    <n v="1414599601"/>
    <b v="1"/>
    <n v="17"/>
    <b v="0"/>
    <x v="22"/>
    <n v="35"/>
    <n v="205.82"/>
    <s v="publishing"/>
  </r>
  <r>
    <n v="1406"/>
    <s v="Man Down! Translation project"/>
    <s v="The White coat and the battle dress uniform"/>
    <n v="10000"/>
    <n v="3486"/>
    <x v="2"/>
    <x v="13"/>
    <s v="EUR"/>
    <n v="1449914400"/>
    <n v="1445336607"/>
    <b v="0"/>
    <n v="3"/>
    <b v="0"/>
    <x v="22"/>
    <n v="35"/>
    <n v="1162"/>
    <s v="publishing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2"/>
    <x v="0"/>
    <s v="USD"/>
    <n v="1407847978"/>
    <n v="1405687978"/>
    <b v="0"/>
    <n v="2"/>
    <b v="0"/>
    <x v="22"/>
    <n v="35"/>
    <n v="1742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2"/>
    <x v="1"/>
    <s v="GBP"/>
    <n v="1447451756"/>
    <n v="1444856156"/>
    <b v="0"/>
    <n v="6"/>
    <b v="0"/>
    <x v="22"/>
    <n v="35"/>
    <n v="578.33000000000004"/>
    <s v="publishing"/>
  </r>
  <r>
    <n v="1409"/>
    <s v="Modern Literal Torah Translation: Genesis"/>
    <s v="Modern Literal Translation of the 1st Book of the Torah in English and Russian with sub-linear and interlinear layout."/>
    <n v="10000"/>
    <n v="3466"/>
    <x v="2"/>
    <x v="0"/>
    <s v="USD"/>
    <n v="1420085535"/>
    <n v="1414897935"/>
    <b v="0"/>
    <n v="0"/>
    <b v="0"/>
    <x v="22"/>
    <n v="35"/>
    <s v="No Backers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2"/>
    <x v="13"/>
    <s v="EUR"/>
    <n v="1464939520"/>
    <n v="1461051520"/>
    <b v="0"/>
    <n v="1"/>
    <b v="0"/>
    <x v="22"/>
    <n v="35"/>
    <n v="3466"/>
    <s v="publishing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2"/>
    <x v="1"/>
    <s v="GBP"/>
    <n v="1423185900"/>
    <n v="1420766700"/>
    <b v="0"/>
    <n v="3"/>
    <b v="0"/>
    <x v="22"/>
    <n v="35"/>
    <n v="1155.1099999999999"/>
    <s v="publishing"/>
  </r>
  <r>
    <n v="1412"/>
    <s v="For overseas shogi fans! Shogi novel translation project"/>
    <s v="â€œClimbing Silver!â€- An English translation of the Young Adult Shogi novella"/>
    <n v="10000"/>
    <n v="3465"/>
    <x v="2"/>
    <x v="0"/>
    <s v="USD"/>
    <n v="1417656699"/>
    <n v="1415064699"/>
    <b v="0"/>
    <n v="13"/>
    <b v="0"/>
    <x v="22"/>
    <n v="35"/>
    <n v="266.54000000000002"/>
    <s v="publishing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2"/>
    <x v="13"/>
    <s v="EUR"/>
    <n v="1455964170"/>
    <n v="1450780170"/>
    <b v="0"/>
    <n v="1"/>
    <b v="0"/>
    <x v="22"/>
    <n v="35"/>
    <n v="3460"/>
    <s v="publishing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2"/>
    <x v="0"/>
    <s v="USD"/>
    <n v="1483423467"/>
    <n v="1480831467"/>
    <b v="0"/>
    <n v="1"/>
    <b v="0"/>
    <x v="22"/>
    <n v="35"/>
    <n v="3453.69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2"/>
    <x v="0"/>
    <s v="USD"/>
    <n v="1439741591"/>
    <n v="1436285591"/>
    <b v="0"/>
    <n v="9"/>
    <b v="0"/>
    <x v="22"/>
    <n v="34"/>
    <n v="383.22"/>
    <s v="publishing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x v="22"/>
    <n v="34"/>
    <s v="No Backers"/>
    <s v="publishing"/>
  </r>
  <r>
    <n v="1417"/>
    <s v="Digitizing 8 Rare Siddha Yoga Books"/>
    <s v="Digitization of 8 rare Siddha Yoga books written by a Yogi - coming in the lineage of Sri Sri Sri Sadhasiva Brahmendra himself!"/>
    <n v="10000"/>
    <n v="3440"/>
    <x v="2"/>
    <x v="0"/>
    <s v="USD"/>
    <n v="1442315460"/>
    <n v="1439696174"/>
    <b v="0"/>
    <n v="2"/>
    <b v="0"/>
    <x v="22"/>
    <n v="34"/>
    <n v="1720"/>
    <s v="publishing"/>
  </r>
  <r>
    <n v="1418"/>
    <s v="Realidades del Hombre"/>
    <s v="Â¿Y si hubiera una camino intermedio entre ciencia y religion?_x000a_Descubre la respuesta ayudando a publicar y traducir este libro."/>
    <n v="10000"/>
    <n v="3432"/>
    <x v="2"/>
    <x v="3"/>
    <s v="EUR"/>
    <n v="1456397834"/>
    <n v="1453805834"/>
    <b v="0"/>
    <n v="1"/>
    <b v="0"/>
    <x v="22"/>
    <n v="34"/>
    <n v="3432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2"/>
    <x v="0"/>
    <s v="USD"/>
    <n v="1476010619"/>
    <n v="1473418619"/>
    <b v="0"/>
    <n v="10"/>
    <b v="0"/>
    <x v="22"/>
    <n v="34"/>
    <n v="341.9"/>
    <s v="publishing"/>
  </r>
  <r>
    <n v="1420"/>
    <s v="Shakespeare in the Hood - Romeo and Juliet"/>
    <s v="Help me butcher Shakespeare in a satirical fashion."/>
    <n v="10000"/>
    <n v="3417"/>
    <x v="2"/>
    <x v="0"/>
    <s v="USD"/>
    <n v="1467129686"/>
    <n v="1464969686"/>
    <b v="0"/>
    <n v="3"/>
    <b v="0"/>
    <x v="22"/>
    <n v="34"/>
    <n v="1139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2"/>
    <x v="11"/>
    <s v="SEK"/>
    <n v="1423432709"/>
    <n v="1420840709"/>
    <b v="0"/>
    <n v="2"/>
    <b v="0"/>
    <x v="22"/>
    <n v="34"/>
    <n v="1707.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2"/>
    <x v="4"/>
    <s v="NZD"/>
    <n v="1474436704"/>
    <n v="1471844704"/>
    <b v="0"/>
    <n v="2"/>
    <b v="0"/>
    <x v="22"/>
    <n v="34"/>
    <n v="1705"/>
    <s v="publishing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2"/>
    <x v="2"/>
    <s v="AUD"/>
    <n v="1451637531"/>
    <n v="1449045531"/>
    <b v="0"/>
    <n v="1"/>
    <b v="0"/>
    <x v="22"/>
    <n v="34"/>
    <n v="3407"/>
    <s v="publishing"/>
  </r>
  <r>
    <n v="1424"/>
    <s v="Subway Mantras"/>
    <s v="A short book of practical mantras that can be used every day of the week. Mantras are cogwheels of universal engines."/>
    <n v="10000"/>
    <n v="3407"/>
    <x v="2"/>
    <x v="0"/>
    <s v="USD"/>
    <n v="1479233602"/>
    <n v="1478106802"/>
    <b v="0"/>
    <n v="14"/>
    <b v="0"/>
    <x v="22"/>
    <n v="34"/>
    <n v="243.36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2"/>
    <x v="0"/>
    <s v="USD"/>
    <n v="1430276959"/>
    <n v="1427684959"/>
    <b v="0"/>
    <n v="0"/>
    <b v="0"/>
    <x v="22"/>
    <n v="34"/>
    <s v="No Backers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2"/>
    <x v="12"/>
    <s v="EUR"/>
    <n v="1440408120"/>
    <n v="1435224120"/>
    <b v="0"/>
    <n v="0"/>
    <b v="0"/>
    <x v="22"/>
    <n v="34"/>
    <s v="No Backers"/>
    <s v="publishing"/>
  </r>
  <r>
    <n v="1427"/>
    <s v="WHAT CAN I DO?..."/>
    <s v="The book with advices that can save many lives._x000a_You will find here many case studies, extreme situations and solutions."/>
    <n v="10000"/>
    <n v="3400"/>
    <x v="2"/>
    <x v="12"/>
    <s v="EUR"/>
    <n v="1474230385"/>
    <n v="1471638385"/>
    <b v="0"/>
    <n v="4"/>
    <b v="0"/>
    <x v="22"/>
    <n v="34"/>
    <n v="850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2"/>
    <x v="3"/>
    <s v="EUR"/>
    <n v="1459584417"/>
    <n v="1456996017"/>
    <b v="0"/>
    <n v="3"/>
    <b v="0"/>
    <x v="22"/>
    <n v="34"/>
    <n v="1132.7"/>
    <s v="publishing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s v="No Backers"/>
    <s v="publishing"/>
  </r>
  <r>
    <n v="1430"/>
    <s v="Esoteric Project Management"/>
    <s v="Profesional translation and publishing of the book on unique synthesis of project management and meditation"/>
    <n v="10000"/>
    <n v="3395"/>
    <x v="2"/>
    <x v="0"/>
    <s v="USD"/>
    <n v="1419017488"/>
    <n v="1416339088"/>
    <b v="0"/>
    <n v="5"/>
    <b v="0"/>
    <x v="22"/>
    <n v="34"/>
    <n v="679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2"/>
    <x v="0"/>
    <s v="USD"/>
    <n v="1448517816"/>
    <n v="1445922216"/>
    <b v="0"/>
    <n v="47"/>
    <b v="0"/>
    <x v="22"/>
    <n v="34"/>
    <n v="72.17"/>
    <s v="publishing"/>
  </r>
  <r>
    <n v="1432"/>
    <s v="The Holy Bib-el"/>
    <s v="THE HOLY BIB-EL Translated By Leon Cook. The Creation: CHAPTER 1.  1* In the beginning Gods created The Heavens and The Planet Earth."/>
    <n v="10000"/>
    <n v="3390"/>
    <x v="2"/>
    <x v="0"/>
    <s v="USD"/>
    <n v="1437417828"/>
    <n v="1434825828"/>
    <b v="0"/>
    <n v="0"/>
    <b v="0"/>
    <x v="22"/>
    <n v="34"/>
    <s v="No Backers"/>
    <s v="publishing"/>
  </r>
  <r>
    <n v="1433"/>
    <s v="The Gayatri Mantra for Jhansi, India"/>
    <s v="Publish my book on the Gayatri Mantra in English for the benefit of the readers and the children at the orphanage in Jhansi, India"/>
    <n v="10000"/>
    <n v="3385"/>
    <x v="2"/>
    <x v="13"/>
    <s v="EUR"/>
    <n v="1481367600"/>
    <n v="1477839675"/>
    <b v="0"/>
    <n v="10"/>
    <b v="0"/>
    <x v="22"/>
    <n v="34"/>
    <n v="338.5"/>
    <s v="publishing"/>
  </r>
  <r>
    <n v="1434"/>
    <s v="Translation of 'SOCIALCAPITALISM' (2014)"/>
    <s v="Interest from abroad to publish my book SOCIALCAPITALISM. Need translation to English master. Help appreciated."/>
    <n v="10000"/>
    <n v="3385"/>
    <x v="2"/>
    <x v="8"/>
    <s v="DKK"/>
    <n v="1433775600"/>
    <n v="1431973478"/>
    <b v="0"/>
    <n v="11"/>
    <b v="0"/>
    <x v="22"/>
    <n v="34"/>
    <n v="307.73"/>
    <s v="publishing"/>
  </r>
  <r>
    <n v="1435"/>
    <s v="Trilogy of Crystals, book 1, translation"/>
    <s v="English translation of the first book from a sword and sorcery Fantasy trilogy, by Paolo Parente"/>
    <n v="10000"/>
    <n v="3383"/>
    <x v="2"/>
    <x v="13"/>
    <s v="EUR"/>
    <n v="1444589020"/>
    <n v="1441997020"/>
    <b v="0"/>
    <n v="2"/>
    <b v="0"/>
    <x v="22"/>
    <n v="34"/>
    <n v="1691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s v="publishing"/>
  </r>
  <r>
    <n v="1437"/>
    <s v="THE BACHELOR KNOWS NO BORDERS"/>
    <s v="Introducing A True Story That Bridges Borders: Join Us As We Translate THE BACHELOR CHAPTERS: A THINKING WOMAN'S ROMANCE Into Spanish!"/>
    <n v="10000"/>
    <n v="3372.25"/>
    <x v="2"/>
    <x v="0"/>
    <s v="USD"/>
    <n v="1405227540"/>
    <n v="1402058739"/>
    <b v="0"/>
    <n v="22"/>
    <b v="0"/>
    <x v="22"/>
    <n v="34"/>
    <n v="153.2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2"/>
    <x v="8"/>
    <s v="DKK"/>
    <n v="1461765300"/>
    <n v="1459198499"/>
    <b v="0"/>
    <n v="8"/>
    <b v="0"/>
    <x v="22"/>
    <n v="34"/>
    <n v="421"/>
    <s v="publishing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2"/>
    <x v="5"/>
    <s v="CAD"/>
    <n v="1425758101"/>
    <n v="1423166101"/>
    <b v="0"/>
    <n v="6"/>
    <b v="0"/>
    <x v="22"/>
    <n v="34"/>
    <n v="56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2"/>
    <x v="13"/>
    <s v="EUR"/>
    <n v="1464285463"/>
    <n v="1461693463"/>
    <b v="0"/>
    <n v="1"/>
    <b v="0"/>
    <x v="22"/>
    <n v="34"/>
    <n v="3363"/>
    <s v="publishing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2"/>
    <x v="1"/>
    <s v="GBP"/>
    <n v="1441995769"/>
    <n v="1436811769"/>
    <b v="0"/>
    <n v="3"/>
    <b v="0"/>
    <x v="22"/>
    <n v="34"/>
    <n v="1120.24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2"/>
    <x v="0"/>
    <s v="USD"/>
    <n v="1464190158"/>
    <n v="1461598158"/>
    <b v="0"/>
    <n v="0"/>
    <b v="0"/>
    <x v="22"/>
    <n v="34"/>
    <s v="No Backers"/>
    <s v="publishing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2"/>
    <x v="6"/>
    <s v="EUR"/>
    <n v="1483395209"/>
    <n v="1480803209"/>
    <b v="0"/>
    <n v="0"/>
    <b v="0"/>
    <x v="22"/>
    <n v="34"/>
    <s v="No Backers"/>
    <s v="publishing"/>
  </r>
  <r>
    <n v="1444"/>
    <s v="Expand the MillionairesLetter in the US Market!"/>
    <s v="We as a successfull german stock market newsletter publisher want expand in the US market!"/>
    <n v="10000"/>
    <n v="3350"/>
    <x v="2"/>
    <x v="12"/>
    <s v="EUR"/>
    <n v="1442091462"/>
    <n v="1436907462"/>
    <b v="0"/>
    <n v="0"/>
    <b v="0"/>
    <x v="22"/>
    <n v="34"/>
    <s v="No Backers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2"/>
    <x v="12"/>
    <s v="EUR"/>
    <n v="1434286855"/>
    <n v="1431694855"/>
    <b v="0"/>
    <n v="0"/>
    <b v="0"/>
    <x v="22"/>
    <n v="34"/>
    <s v="No Backers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2"/>
    <x v="13"/>
    <s v="EUR"/>
    <n v="1461235478"/>
    <n v="1459507478"/>
    <b v="0"/>
    <n v="0"/>
    <b v="0"/>
    <x v="22"/>
    <n v="33"/>
    <s v="No Backers"/>
    <s v="publishing"/>
  </r>
  <r>
    <n v="1447"/>
    <s v="Indian Language Dictionary"/>
    <s v="I'm creating a dictionary of multiple Indian languages."/>
    <n v="10000"/>
    <n v="3330"/>
    <x v="2"/>
    <x v="0"/>
    <s v="USD"/>
    <n v="1467999134"/>
    <n v="1465407134"/>
    <b v="0"/>
    <n v="3"/>
    <b v="0"/>
    <x v="22"/>
    <n v="33"/>
    <n v="1110"/>
    <s v="publishing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2"/>
    <x v="2"/>
    <s v="AUD"/>
    <n v="1432272300"/>
    <n v="1429655318"/>
    <b v="0"/>
    <n v="0"/>
    <b v="0"/>
    <x v="22"/>
    <n v="33"/>
    <s v="No Backers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2"/>
    <x v="0"/>
    <s v="USD"/>
    <n v="1431286105"/>
    <n v="1427138905"/>
    <b v="0"/>
    <n v="0"/>
    <b v="0"/>
    <x v="22"/>
    <n v="33"/>
    <s v="No Backers"/>
    <s v="publishing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x v="22"/>
    <n v="33"/>
    <n v="3319"/>
    <s v="publishing"/>
  </r>
  <r>
    <n v="1451"/>
    <s v="Modern Literal Torah Translation (Canceled)"/>
    <s v="Modern Literal Translation of the Torah in English and Russian with sub-linear and interlinear layout."/>
    <n v="10000"/>
    <n v="3319"/>
    <x v="1"/>
    <x v="0"/>
    <s v="USD"/>
    <n v="1416355259"/>
    <n v="1413759659"/>
    <b v="0"/>
    <n v="2"/>
    <b v="0"/>
    <x v="22"/>
    <n v="33"/>
    <n v="1659.5"/>
    <s v="publishing"/>
  </r>
  <r>
    <n v="1452"/>
    <s v="The Judo Preservation Project (Canceled)"/>
    <s v="I am gathering rare, out-of-print Judo books for preservation, translation and sharing."/>
    <n v="10000"/>
    <n v="3318"/>
    <x v="1"/>
    <x v="0"/>
    <s v="USD"/>
    <n v="1406566363"/>
    <n v="1403974363"/>
    <b v="0"/>
    <n v="0"/>
    <b v="0"/>
    <x v="22"/>
    <n v="33"/>
    <s v="No Backers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1"/>
    <x v="6"/>
    <s v="EUR"/>
    <n v="1492270947"/>
    <n v="1488386547"/>
    <b v="0"/>
    <n v="0"/>
    <b v="0"/>
    <x v="22"/>
    <n v="33"/>
    <s v="No Backers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1"/>
    <x v="3"/>
    <s v="EUR"/>
    <n v="1461535140"/>
    <n v="1459716480"/>
    <b v="0"/>
    <n v="1"/>
    <b v="0"/>
    <x v="22"/>
    <n v="33"/>
    <n v="33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1"/>
    <x v="0"/>
    <s v="USD"/>
    <n v="1409924340"/>
    <n v="1405181320"/>
    <b v="0"/>
    <n v="7"/>
    <b v="0"/>
    <x v="22"/>
    <n v="33"/>
    <n v="473.57"/>
    <s v="publishing"/>
  </r>
  <r>
    <n v="1456"/>
    <s v="Sometimes you don't need love (Canceled)"/>
    <s v="English Version of my auto-published novel"/>
    <n v="10000"/>
    <n v="3307"/>
    <x v="1"/>
    <x v="13"/>
    <s v="EUR"/>
    <n v="1483459365"/>
    <n v="1480867365"/>
    <b v="0"/>
    <n v="3"/>
    <b v="0"/>
    <x v="22"/>
    <n v="33"/>
    <n v="1102.33"/>
    <s v="publishing"/>
  </r>
  <r>
    <n v="1457"/>
    <s v="Hey! I&quot;m not invisable, I am Just Old (Canceled)"/>
    <s v="Age is more than just a number, I hope your younger than you feel."/>
    <n v="10000"/>
    <n v="3305"/>
    <x v="1"/>
    <x v="0"/>
    <s v="USD"/>
    <n v="1447281044"/>
    <n v="1444685444"/>
    <b v="0"/>
    <n v="0"/>
    <b v="0"/>
    <x v="22"/>
    <n v="33"/>
    <s v="No Backers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1"/>
    <x v="0"/>
    <s v="USD"/>
    <n v="1407729600"/>
    <n v="1405097760"/>
    <b v="0"/>
    <n v="0"/>
    <b v="0"/>
    <x v="22"/>
    <n v="33"/>
    <s v="No Backers"/>
    <s v="publishing"/>
  </r>
  <r>
    <n v="1459"/>
    <s v="Like all the others (Canceled)"/>
    <s v="What if you suddenly found out, that your life wasnÂ´t the life you thought you had? What if you were like all the others!"/>
    <n v="10000"/>
    <n v="3292"/>
    <x v="1"/>
    <x v="8"/>
    <s v="DKK"/>
    <n v="1449077100"/>
    <n v="1446612896"/>
    <b v="0"/>
    <n v="0"/>
    <b v="0"/>
    <x v="22"/>
    <n v="33"/>
    <s v="No Backers"/>
    <s v="publishing"/>
  </r>
  <r>
    <n v="1460"/>
    <s v="KJV2015 (Canceled)"/>
    <s v="KJV2015 Easier to understand for our kids and family not leaving out one verse or changing a meaning one bit."/>
    <n v="10000"/>
    <n v="3289"/>
    <x v="1"/>
    <x v="0"/>
    <s v="USD"/>
    <n v="1417391100"/>
    <n v="1412371898"/>
    <b v="0"/>
    <n v="0"/>
    <b v="0"/>
    <x v="22"/>
    <n v="33"/>
    <s v="No Backers"/>
    <s v="publishing"/>
  </r>
  <r>
    <n v="1461"/>
    <s v="Relatively Prime Series 2"/>
    <s v="Series 2 of Relatively Prime, a podcast of stories from the Mathematical Domain"/>
    <n v="10000"/>
    <n v="3275"/>
    <x v="0"/>
    <x v="0"/>
    <s v="USD"/>
    <n v="1413849600"/>
    <n v="1410967754"/>
    <b v="1"/>
    <n v="340"/>
    <b v="1"/>
    <x v="23"/>
    <n v="33"/>
    <n v="9.6300000000000008"/>
    <s v="publishing"/>
  </r>
  <r>
    <n v="1462"/>
    <s v="Unbound: Fiction on the Radio"/>
    <s v="A new radio show focused on short fiction produced by Louisville Public Media"/>
    <n v="10000"/>
    <n v="3275"/>
    <x v="0"/>
    <x v="0"/>
    <s v="USD"/>
    <n v="1365609271"/>
    <n v="1363017271"/>
    <b v="1"/>
    <n v="150"/>
    <b v="1"/>
    <x v="23"/>
    <n v="33"/>
    <n v="21.83"/>
    <s v="publishing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x v="0"/>
    <s v="USD"/>
    <n v="1365367938"/>
    <n v="1361483538"/>
    <b v="1"/>
    <n v="25"/>
    <b v="1"/>
    <x v="23"/>
    <n v="33"/>
    <n v="131"/>
    <s v="publishing"/>
  </r>
  <r>
    <n v="1464"/>
    <s v="Science Studio"/>
    <s v="The Best Science Media on the Web"/>
    <n v="10000"/>
    <n v="3273"/>
    <x v="0"/>
    <x v="0"/>
    <s v="USD"/>
    <n v="1361029958"/>
    <n v="1358437958"/>
    <b v="1"/>
    <n v="234"/>
    <b v="1"/>
    <x v="23"/>
    <n v="33"/>
    <n v="13.99"/>
    <s v="publishing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x v="0"/>
    <s v="USD"/>
    <n v="1332385200"/>
    <n v="1329759452"/>
    <b v="1"/>
    <n v="2602"/>
    <b v="1"/>
    <x v="23"/>
    <n v="33"/>
    <n v="1.26"/>
    <s v="publishing"/>
  </r>
  <r>
    <n v="1466"/>
    <s v="WAYO 104.3 FM ROCHESTER, NY"/>
    <s v="WAYO needs your financial support to operate in 2016. Help keep the creativity and ideas of the Rochester community on the radio!"/>
    <n v="10000"/>
    <n v="3270"/>
    <x v="0"/>
    <x v="0"/>
    <s v="USD"/>
    <n v="1452574800"/>
    <n v="1449029266"/>
    <b v="1"/>
    <n v="248"/>
    <b v="1"/>
    <x v="23"/>
    <n v="33"/>
    <n v="13.19"/>
    <s v="publishing"/>
  </r>
  <r>
    <n v="1467"/>
    <s v="Radio Ambulante"/>
    <s v="We are a new Spanish language podcast telling uniquely Latin American stories."/>
    <n v="10000"/>
    <n v="3258"/>
    <x v="0"/>
    <x v="0"/>
    <s v="USD"/>
    <n v="1332699285"/>
    <n v="1327518885"/>
    <b v="1"/>
    <n v="600"/>
    <b v="1"/>
    <x v="23"/>
    <n v="33"/>
    <n v="5.43"/>
    <s v="publishing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x v="0"/>
    <s v="USD"/>
    <n v="1307838049"/>
    <n v="1302654049"/>
    <b v="1"/>
    <n v="293"/>
    <b v="1"/>
    <x v="23"/>
    <n v="33"/>
    <n v="11.12"/>
    <s v="publishing"/>
  </r>
  <r>
    <n v="1469"/>
    <s v="The Local Global Mashup Show"/>
    <s v="Get the inside edge on the stories that connect Americans to the world -- in your ear every week."/>
    <n v="10000"/>
    <n v="3255"/>
    <x v="0"/>
    <x v="0"/>
    <s v="USD"/>
    <n v="1360938109"/>
    <n v="1358346109"/>
    <b v="1"/>
    <n v="321"/>
    <b v="1"/>
    <x v="23"/>
    <n v="33"/>
    <n v="10.14"/>
    <s v="publishing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x v="0"/>
    <s v="USD"/>
    <n v="1356724263"/>
    <n v="1354909863"/>
    <b v="1"/>
    <n v="81"/>
    <b v="1"/>
    <x v="23"/>
    <n v="33"/>
    <n v="40.19"/>
    <s v="publishing"/>
  </r>
  <r>
    <n v="1471"/>
    <s v="93.5 KNCE: True Taos Radio"/>
    <s v="Help improve the equipment, signal, and reach of 93.5 KNCE True Taos Radio, a new experiment in grassroots community media."/>
    <n v="10000"/>
    <n v="3250"/>
    <x v="0"/>
    <x v="0"/>
    <s v="USD"/>
    <n v="1428620334"/>
    <n v="1426028334"/>
    <b v="1"/>
    <n v="343"/>
    <b v="1"/>
    <x v="23"/>
    <n v="33"/>
    <n v="9.48"/>
    <s v="publishing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x v="0"/>
    <s v="USD"/>
    <n v="1381928503"/>
    <n v="1379336503"/>
    <b v="1"/>
    <n v="336"/>
    <b v="1"/>
    <x v="23"/>
    <n v="32"/>
    <n v="9.6300000000000008"/>
    <s v="publishing"/>
  </r>
  <r>
    <n v="1473"/>
    <s v="ONE LOVES ONLY FORM"/>
    <s v="Public Radio Project"/>
    <n v="10000"/>
    <n v="3231"/>
    <x v="0"/>
    <x v="0"/>
    <s v="USD"/>
    <n v="1330644639"/>
    <n v="1328052639"/>
    <b v="1"/>
    <n v="47"/>
    <b v="1"/>
    <x v="23"/>
    <n v="32"/>
    <n v="68.739999999999995"/>
    <s v="publishing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x v="0"/>
    <s v="USD"/>
    <n v="1379093292"/>
    <n v="1376501292"/>
    <b v="1"/>
    <n v="76"/>
    <b v="1"/>
    <x v="23"/>
    <n v="32"/>
    <n v="42.45"/>
    <s v="publishing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x v="0"/>
    <s v="USD"/>
    <n v="1419051540"/>
    <n v="1416244863"/>
    <b v="1"/>
    <n v="441"/>
    <b v="1"/>
    <x v="23"/>
    <n v="32"/>
    <n v="7.32"/>
    <s v="publishing"/>
  </r>
  <r>
    <n v="1476"/>
    <s v="The Comedy Button Podcast"/>
    <s v="The Comedy Button is a brand new nerd pop culture podcast with weekly video sketches."/>
    <n v="10000"/>
    <n v="3225"/>
    <x v="0"/>
    <x v="0"/>
    <s v="USD"/>
    <n v="1315616422"/>
    <n v="1313024422"/>
    <b v="1"/>
    <n v="916"/>
    <b v="1"/>
    <x v="23"/>
    <n v="32"/>
    <n v="3.52"/>
    <s v="publishing"/>
  </r>
  <r>
    <n v="1477"/>
    <s v="Keep Live Music on WMSE"/>
    <s v="WMSE, a community-funded radio station in Milwaukee, WI needs to replace its in-house digital studio to keep live music on the air."/>
    <n v="10000"/>
    <n v="3223"/>
    <x v="0"/>
    <x v="0"/>
    <s v="USD"/>
    <n v="1324609200"/>
    <n v="1319467604"/>
    <b v="1"/>
    <n v="369"/>
    <b v="1"/>
    <x v="23"/>
    <n v="32"/>
    <n v="8.73"/>
    <s v="publishing"/>
  </r>
  <r>
    <n v="1478"/>
    <s v="Planet Money T-shirt"/>
    <s v="We are a team of multimedia reporters covering the global economy. We are going to make a t-shirt and tell the story of its creation."/>
    <n v="10000"/>
    <n v="3222"/>
    <x v="0"/>
    <x v="0"/>
    <s v="USD"/>
    <n v="1368564913"/>
    <n v="1367355313"/>
    <b v="1"/>
    <n v="20242"/>
    <b v="1"/>
    <x v="23"/>
    <n v="32"/>
    <n v="0.16"/>
    <s v="publishing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x v="0"/>
    <s v="USD"/>
    <n v="1399694340"/>
    <n v="1398448389"/>
    <b v="1"/>
    <n v="71"/>
    <b v="1"/>
    <x v="23"/>
    <n v="32"/>
    <n v="45.37"/>
    <s v="publishing"/>
  </r>
  <r>
    <n v="1480"/>
    <s v="The Stage at KDHX"/>
    <s v="The Stage at KDHX will be a beacon for artistic independence in the heart of the country, showcasing new artists and old favorites."/>
    <n v="10000"/>
    <n v="3211"/>
    <x v="0"/>
    <x v="0"/>
    <s v="USD"/>
    <n v="1374858000"/>
    <n v="1373408699"/>
    <b v="1"/>
    <n v="635"/>
    <b v="1"/>
    <x v="23"/>
    <n v="32"/>
    <n v="5.059999999999999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2"/>
    <x v="5"/>
    <s v="CAD"/>
    <n v="1383430145"/>
    <n v="1380838145"/>
    <b v="0"/>
    <n v="6"/>
    <b v="0"/>
    <x v="10"/>
    <n v="32"/>
    <n v="535.16999999999996"/>
    <s v="publishing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2"/>
    <x v="0"/>
    <s v="USD"/>
    <n v="1347004260"/>
    <n v="1345062936"/>
    <b v="0"/>
    <n v="1"/>
    <b v="0"/>
    <x v="10"/>
    <n v="32"/>
    <n v="3210"/>
    <s v="publishing"/>
  </r>
  <r>
    <n v="1483"/>
    <s v="The Book Club Rebellion"/>
    <s v="When three social outcasts discover that Fictional characters are invading their world, they must form a team to stop this evil force."/>
    <n v="10000"/>
    <n v="3205"/>
    <x v="2"/>
    <x v="0"/>
    <s v="USD"/>
    <n v="1469162275"/>
    <n v="1467002275"/>
    <b v="0"/>
    <n v="2"/>
    <b v="0"/>
    <x v="10"/>
    <n v="32"/>
    <n v="1602.5"/>
    <s v="publishing"/>
  </r>
  <r>
    <n v="1484"/>
    <s v="a book called filtered down thru the stars"/>
    <s v="The mussings of an old wizard"/>
    <n v="10000"/>
    <n v="3201"/>
    <x v="2"/>
    <x v="0"/>
    <s v="USD"/>
    <n v="1342882260"/>
    <n v="1337834963"/>
    <b v="0"/>
    <n v="0"/>
    <b v="0"/>
    <x v="10"/>
    <n v="32"/>
    <s v="No Backers"/>
    <s v="publishing"/>
  </r>
  <r>
    <n v="1485"/>
    <s v="Covenant Kept - A Christian novel"/>
    <s v="Covenant Kept is a unique story that follows an ordinary woman through an extraordinary spiritual journey. Please help fund me."/>
    <n v="10000"/>
    <n v="3200"/>
    <x v="2"/>
    <x v="0"/>
    <s v="USD"/>
    <n v="1434827173"/>
    <n v="1430939173"/>
    <b v="0"/>
    <n v="3"/>
    <b v="0"/>
    <x v="10"/>
    <n v="32"/>
    <n v="1066.67"/>
    <s v="publishing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2"/>
    <x v="0"/>
    <s v="USD"/>
    <n v="1425009761"/>
    <n v="1422417761"/>
    <b v="0"/>
    <n v="3"/>
    <b v="0"/>
    <x v="10"/>
    <n v="32"/>
    <n v="1066.67"/>
    <s v="publishing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s v="No Backers"/>
    <s v="publishing"/>
  </r>
  <r>
    <n v="1488"/>
    <s v="Nanolution"/>
    <s v="A blockbuster sci-fi adventure. What would you do if one day your life changed to beyond the imaginable?"/>
    <n v="10000"/>
    <n v="3190"/>
    <x v="2"/>
    <x v="2"/>
    <s v="AUD"/>
    <n v="1388928660"/>
    <n v="1386336660"/>
    <b v="0"/>
    <n v="6"/>
    <b v="0"/>
    <x v="10"/>
    <n v="32"/>
    <n v="531.66999999999996"/>
    <s v="publishing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2"/>
    <x v="0"/>
    <s v="USD"/>
    <n v="1352994052"/>
    <n v="1350398452"/>
    <b v="0"/>
    <n v="0"/>
    <b v="0"/>
    <x v="10"/>
    <n v="32"/>
    <s v="No Backers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2"/>
    <x v="0"/>
    <s v="USD"/>
    <n v="1380720474"/>
    <n v="1378214874"/>
    <b v="0"/>
    <n v="19"/>
    <b v="0"/>
    <x v="10"/>
    <n v="32"/>
    <n v="167.63"/>
    <s v="publishing"/>
  </r>
  <r>
    <n v="1491"/>
    <s v="Tales of guns, gold and a beagle in the Old West"/>
    <s v="What do you get when you take outlaws, guns, gold and and old beagle in the old west? Adventure!"/>
    <n v="10000"/>
    <n v="3178"/>
    <x v="2"/>
    <x v="0"/>
    <s v="USD"/>
    <n v="1424014680"/>
    <n v="1418922443"/>
    <b v="0"/>
    <n v="1"/>
    <b v="0"/>
    <x v="10"/>
    <n v="32"/>
    <n v="3178"/>
    <s v="publishing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2"/>
    <x v="0"/>
    <s v="USD"/>
    <n v="1308431646"/>
    <n v="1305839646"/>
    <b v="0"/>
    <n v="2"/>
    <b v="0"/>
    <x v="10"/>
    <n v="32"/>
    <n v="1587.5"/>
    <s v="publishing"/>
  </r>
  <r>
    <n v="1493"/>
    <s v="The Great Grand Zeppelin Chase"/>
    <s v="Help illustrate the sequel to the bestselling _x000a_The Transylvania Flying Squad of Detectives"/>
    <n v="10000"/>
    <n v="3172"/>
    <x v="2"/>
    <x v="0"/>
    <s v="USD"/>
    <n v="1371415675"/>
    <n v="1368823675"/>
    <b v="0"/>
    <n v="0"/>
    <b v="0"/>
    <x v="10"/>
    <n v="32"/>
    <s v="No Backers"/>
    <s v="publishing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2"/>
    <x v="0"/>
    <s v="USD"/>
    <n v="1428075480"/>
    <n v="1425489613"/>
    <b v="0"/>
    <n v="11"/>
    <b v="0"/>
    <x v="10"/>
    <n v="32"/>
    <n v="288.27"/>
    <s v="publishing"/>
  </r>
  <r>
    <n v="1495"/>
    <s v="A Magical Bildungsroman with a Female Heroine"/>
    <s v="The Adventures of Penelope Hawthorne. Part One: The Spellbook of Dracone."/>
    <n v="10000"/>
    <n v="3170"/>
    <x v="2"/>
    <x v="0"/>
    <s v="USD"/>
    <n v="1314471431"/>
    <n v="1311879431"/>
    <b v="0"/>
    <n v="0"/>
    <b v="0"/>
    <x v="10"/>
    <n v="32"/>
    <s v="No Backers"/>
    <s v="publishing"/>
  </r>
  <r>
    <n v="1496"/>
    <s v="Tainted Steel (Series 1 - 4)"/>
    <s v="Capturing the awe-inspiring magic of the likes of LoTR, Tainted Steel tells the story of one mans' struggle against Destiny."/>
    <n v="10000"/>
    <n v="3160"/>
    <x v="2"/>
    <x v="0"/>
    <s v="USD"/>
    <n v="1410866659"/>
    <n v="1405682659"/>
    <b v="0"/>
    <n v="0"/>
    <b v="0"/>
    <x v="10"/>
    <n v="32"/>
    <s v="No Backers"/>
    <s v="publishing"/>
  </r>
  <r>
    <n v="1497"/>
    <s v="Daddy"/>
    <s v="After 25 years apart, a father and son's reunion is less magical and more explosive as the revelations come out and the gloves come off"/>
    <n v="10000"/>
    <n v="3158"/>
    <x v="2"/>
    <x v="0"/>
    <s v="USD"/>
    <n v="1375299780"/>
    <n v="1371655522"/>
    <b v="0"/>
    <n v="1"/>
    <b v="0"/>
    <x v="10"/>
    <n v="32"/>
    <n v="3158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2"/>
    <x v="0"/>
    <s v="USD"/>
    <n v="1409787378"/>
    <n v="1405899378"/>
    <b v="0"/>
    <n v="3"/>
    <b v="0"/>
    <x v="10"/>
    <n v="32"/>
    <n v="1051.67"/>
    <s v="publishing"/>
  </r>
  <r>
    <n v="1499"/>
    <s v="The Second Renaissance"/>
    <s v="Coming soon, a new science fiction novel about human evolution and sorcery. In the near future, you are either forced to adapt or die"/>
    <n v="10000"/>
    <n v="3150"/>
    <x v="2"/>
    <x v="0"/>
    <s v="USD"/>
    <n v="1470355833"/>
    <n v="1465171833"/>
    <b v="0"/>
    <n v="1"/>
    <b v="0"/>
    <x v="10"/>
    <n v="32"/>
    <n v="3150"/>
    <s v="publishing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2"/>
    <x v="0"/>
    <s v="USD"/>
    <n v="1367444557"/>
    <n v="1364852557"/>
    <b v="0"/>
    <n v="15"/>
    <b v="0"/>
    <x v="10"/>
    <n v="31"/>
    <n v="209.87"/>
    <s v="publishing"/>
  </r>
  <r>
    <n v="1501"/>
    <s v="This is Nowhere"/>
    <s v="A hardcover book of surf, outdoor and nature photos from the British Columbia coast."/>
    <n v="10000"/>
    <n v="3145"/>
    <x v="0"/>
    <x v="5"/>
    <s v="CAD"/>
    <n v="1436364023"/>
    <n v="1433772023"/>
    <b v="1"/>
    <n v="885"/>
    <b v="1"/>
    <x v="20"/>
    <n v="31"/>
    <n v="3.55"/>
    <s v="photography"/>
  </r>
  <r>
    <n v="1502"/>
    <s v="Cosmic Surgery"/>
    <s v="Cosmic Surgery is a photo book, set in the not too distant future where the world of cosmetic surgery is about to be transformed"/>
    <n v="10000"/>
    <n v="3135"/>
    <x v="0"/>
    <x v="1"/>
    <s v="GBP"/>
    <n v="1458943200"/>
    <n v="1456491680"/>
    <b v="1"/>
    <n v="329"/>
    <b v="1"/>
    <x v="20"/>
    <n v="31"/>
    <n v="9.5299999999999994"/>
    <s v="photography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x v="18"/>
    <s v="EUR"/>
    <n v="1477210801"/>
    <n v="1472026801"/>
    <b v="1"/>
    <n v="71"/>
    <b v="1"/>
    <x v="20"/>
    <n v="31"/>
    <n v="44.13"/>
    <s v="photography"/>
  </r>
  <r>
    <n v="1504"/>
    <s v="RYU X RIO"/>
    <s v="A football photography book like no other about the 2014 World Cup in Brazil, by Ryu Voelkel."/>
    <n v="10000"/>
    <n v="3132.63"/>
    <x v="0"/>
    <x v="1"/>
    <s v="GBP"/>
    <n v="1402389180"/>
    <n v="1399996024"/>
    <b v="1"/>
    <n v="269"/>
    <b v="1"/>
    <x v="20"/>
    <n v="31"/>
    <n v="11.6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x v="20"/>
    <n v="31"/>
    <n v="9.06"/>
    <s v="photography"/>
  </r>
  <r>
    <n v="1506"/>
    <s v="Holden Lane High School photobook"/>
    <s v="A photographic book consisting of 36 colour photographs that explore Holden Lane High School in its final state."/>
    <n v="9999"/>
    <n v="3122"/>
    <x v="0"/>
    <x v="1"/>
    <s v="GBP"/>
    <n v="1406227904"/>
    <n v="1403635904"/>
    <b v="1"/>
    <n v="43"/>
    <b v="1"/>
    <x v="20"/>
    <n v="31"/>
    <n v="72.59999999999999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x v="0"/>
    <s v="USD"/>
    <n v="1273911000"/>
    <n v="1268822909"/>
    <b v="1"/>
    <n v="33"/>
    <b v="1"/>
    <x v="20"/>
    <n v="31"/>
    <n v="94.55"/>
    <s v="photography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x v="0"/>
    <s v="USD"/>
    <n v="1403880281"/>
    <n v="1401201881"/>
    <b v="1"/>
    <n v="211"/>
    <b v="1"/>
    <x v="20"/>
    <n v="31"/>
    <n v="14.79"/>
    <s v="photography"/>
  </r>
  <r>
    <n v="1509"/>
    <s v="Claudius Schulze: STATE OF NATURE"/>
    <s v="A photobook about climate change, natural catastrophes, and to what extent disaster management became part of our landscape."/>
    <n v="9850"/>
    <n v="3105"/>
    <x v="0"/>
    <x v="12"/>
    <s v="EUR"/>
    <n v="1487113140"/>
    <n v="1484570885"/>
    <b v="1"/>
    <n v="196"/>
    <b v="1"/>
    <x v="20"/>
    <n v="32"/>
    <n v="15.84"/>
    <s v="photography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x v="1"/>
    <s v="GBP"/>
    <n v="1405761278"/>
    <n v="1403169278"/>
    <b v="1"/>
    <n v="405"/>
    <b v="1"/>
    <x v="20"/>
    <n v="32"/>
    <n v="7.67"/>
    <s v="photography"/>
  </r>
  <r>
    <n v="1511"/>
    <s v="Hidden Mother"/>
    <s v="A book that presents an account of my daughterâ€™s adoption through an examination of 19th-century &quot;hidden mother&quot; photographs"/>
    <n v="9800"/>
    <n v="3100"/>
    <x v="0"/>
    <x v="0"/>
    <s v="USD"/>
    <n v="1447858804"/>
    <n v="1445263204"/>
    <b v="1"/>
    <n v="206"/>
    <b v="1"/>
    <x v="20"/>
    <n v="32"/>
    <n v="15.05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x v="0"/>
    <s v="USD"/>
    <n v="1486311939"/>
    <n v="1483719939"/>
    <b v="1"/>
    <n v="335"/>
    <b v="1"/>
    <x v="20"/>
    <n v="32"/>
    <n v="9.25"/>
    <s v="photography"/>
  </r>
  <r>
    <n v="1513"/>
    <s v="Russian Interiors"/>
    <s v="An intimate portrait of Russian women in their private spaces by late photographer Andy Rocchelli published by Cesura."/>
    <n v="9600"/>
    <n v="3100"/>
    <x v="0"/>
    <x v="1"/>
    <s v="GBP"/>
    <n v="1405523866"/>
    <n v="1402931866"/>
    <b v="1"/>
    <n v="215"/>
    <b v="1"/>
    <x v="20"/>
    <n v="32"/>
    <n v="14.42"/>
    <s v="photography"/>
  </r>
  <r>
    <n v="1514"/>
    <s v="Racing Age"/>
    <s v="Racing Age is a documentary photography book about masters track &amp; field athletes of retirement age and older."/>
    <n v="9600"/>
    <n v="3100"/>
    <x v="0"/>
    <x v="0"/>
    <s v="USD"/>
    <n v="1443363640"/>
    <n v="1439907640"/>
    <b v="1"/>
    <n v="176"/>
    <b v="1"/>
    <x v="20"/>
    <n v="32"/>
    <n v="17.61"/>
    <s v="photography"/>
  </r>
  <r>
    <n v="1515"/>
    <s v="Eyes as Big as Plates"/>
    <s v="Eyes as Big as Plates - The book! Featuring over 50 portraits, field notes and behind the scenes stories from seniors around the world."/>
    <n v="9500"/>
    <n v="3095.11"/>
    <x v="0"/>
    <x v="10"/>
    <s v="NOK"/>
    <n v="1458104697"/>
    <n v="1455516297"/>
    <b v="1"/>
    <n v="555"/>
    <b v="1"/>
    <x v="20"/>
    <n v="33"/>
    <n v="5.58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x v="0"/>
    <s v="USD"/>
    <n v="1475762400"/>
    <n v="1473160292"/>
    <b v="1"/>
    <n v="116"/>
    <b v="1"/>
    <x v="20"/>
    <n v="32"/>
    <n v="26.59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x v="0"/>
    <s v="USD"/>
    <n v="1417845600"/>
    <n v="1415194553"/>
    <b v="1"/>
    <n v="615"/>
    <b v="1"/>
    <x v="20"/>
    <n v="32"/>
    <n v="5.01"/>
    <s v="photography"/>
  </r>
  <r>
    <n v="1518"/>
    <s v="Amelia and the Animals: Photographs by Robin Schwartz"/>
    <s v="A photobook of Robin Schwartz's ongoing series with her daughter Amelia."/>
    <n v="9500"/>
    <n v="3080"/>
    <x v="0"/>
    <x v="0"/>
    <s v="USD"/>
    <n v="1401565252"/>
    <n v="1398973252"/>
    <b v="1"/>
    <n v="236"/>
    <b v="1"/>
    <x v="20"/>
    <n v="32"/>
    <n v="13.05"/>
    <s v="photography"/>
  </r>
  <r>
    <n v="1519"/>
    <s v="Jesus Days, 1978-1983"/>
    <s v="A documentary photobook that captures the late 70s in evangelical America seen thru the eyes of a closeted and religious young man."/>
    <n v="9500"/>
    <n v="3080"/>
    <x v="0"/>
    <x v="0"/>
    <s v="USD"/>
    <n v="1403301540"/>
    <n v="1400867283"/>
    <b v="1"/>
    <n v="145"/>
    <b v="1"/>
    <x v="20"/>
    <n v="32"/>
    <n v="21.24"/>
    <s v="photography"/>
  </r>
  <r>
    <n v="1520"/>
    <s v="TULIPS"/>
    <s v="A self-published photography book by Andrew Miksys from his new series about Belarus"/>
    <n v="9500"/>
    <n v="3067"/>
    <x v="0"/>
    <x v="0"/>
    <s v="USD"/>
    <n v="1418961600"/>
    <n v="1415824513"/>
    <b v="1"/>
    <n v="167"/>
    <b v="1"/>
    <x v="20"/>
    <n v="32"/>
    <n v="18.37"/>
    <s v="photography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x v="0"/>
    <s v="USD"/>
    <n v="1465272091"/>
    <n v="1462248091"/>
    <b v="1"/>
    <n v="235"/>
    <b v="1"/>
    <x v="20"/>
    <n v="32"/>
    <n v="13.03"/>
    <s v="photography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x v="0"/>
    <s v="USD"/>
    <n v="1413575739"/>
    <n v="1410983739"/>
    <b v="1"/>
    <n v="452"/>
    <b v="1"/>
    <x v="20"/>
    <n v="32"/>
    <n v="6.77"/>
    <s v="photography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x v="0"/>
    <s v="USD"/>
    <n v="1419292800"/>
    <n v="1416592916"/>
    <b v="1"/>
    <n v="241"/>
    <b v="1"/>
    <x v="20"/>
    <n v="32"/>
    <n v="12.7"/>
    <s v="photography"/>
  </r>
  <r>
    <n v="1524"/>
    <s v="Heath - Limited Edition Split Zine - Make 100"/>
    <s v="Limited edition split zine by photographers AdeY and Kersti K. 100 signed and hand numbered copies!"/>
    <n v="9300"/>
    <n v="3060"/>
    <x v="0"/>
    <x v="11"/>
    <s v="SEK"/>
    <n v="1487592090"/>
    <n v="1485000090"/>
    <b v="1"/>
    <n v="28"/>
    <b v="1"/>
    <x v="20"/>
    <n v="33"/>
    <n v="109.29"/>
    <s v="photography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x v="0"/>
    <s v="USD"/>
    <n v="1471539138"/>
    <n v="1468947138"/>
    <b v="1"/>
    <n v="140"/>
    <b v="1"/>
    <x v="20"/>
    <n v="34"/>
    <n v="21.84"/>
    <s v="photography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x v="0"/>
    <s v="USD"/>
    <n v="1453185447"/>
    <n v="1448951847"/>
    <b v="1"/>
    <n v="280"/>
    <b v="1"/>
    <x v="20"/>
    <n v="34"/>
    <n v="10.91"/>
    <s v="photography"/>
  </r>
  <r>
    <n v="1527"/>
    <s v="Island - Japan, from the view point of many"/>
    <s v="Eight creatives visited Japan. This is a unique photo-book of their separate but collected experiences."/>
    <n v="9000"/>
    <n v="3055"/>
    <x v="0"/>
    <x v="0"/>
    <s v="USD"/>
    <n v="1489497886"/>
    <n v="1487082286"/>
    <b v="1"/>
    <n v="70"/>
    <b v="1"/>
    <x v="20"/>
    <n v="34"/>
    <n v="43.64"/>
    <s v="photography"/>
  </r>
  <r>
    <n v="1528"/>
    <s v="Don't Go Outside: Tokyo Street Photos"/>
    <s v="A book of street photos from around Shibuya that I've made between 2011-2016."/>
    <n v="9000"/>
    <n v="3048"/>
    <x v="0"/>
    <x v="0"/>
    <s v="USD"/>
    <n v="1485907200"/>
    <n v="1483292122"/>
    <b v="1"/>
    <n v="160"/>
    <b v="1"/>
    <x v="20"/>
    <n v="34"/>
    <n v="19.05"/>
    <s v="photography"/>
  </r>
  <r>
    <n v="1529"/>
    <s v="&quot;(more than) dust.&quot; - a feminist photo book"/>
    <s v="An empowering photo book that transforms hurtful experiences into strength and solidarity."/>
    <n v="9000"/>
    <n v="3046"/>
    <x v="0"/>
    <x v="0"/>
    <s v="USD"/>
    <n v="1426773920"/>
    <n v="1424185520"/>
    <b v="1"/>
    <n v="141"/>
    <b v="1"/>
    <x v="20"/>
    <n v="34"/>
    <n v="21.6"/>
    <s v="photography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x v="0"/>
    <s v="USD"/>
    <n v="1445624695"/>
    <n v="1443464695"/>
    <b v="1"/>
    <n v="874"/>
    <b v="1"/>
    <x v="20"/>
    <n v="34"/>
    <n v="3.48"/>
    <s v="photography"/>
  </r>
  <r>
    <n v="1531"/>
    <s v="Smell the [City of] Roses"/>
    <s v="A street level, film, photographic representation of the character of the City of Roses, from a native Portlander's honest perspective."/>
    <n v="9000"/>
    <n v="3045"/>
    <x v="0"/>
    <x v="0"/>
    <s v="USD"/>
    <n v="1417402800"/>
    <n v="1414610126"/>
    <b v="1"/>
    <n v="73"/>
    <b v="1"/>
    <x v="20"/>
    <n v="34"/>
    <n v="41.71"/>
    <s v="photography"/>
  </r>
  <r>
    <n v="1532"/>
    <s v="Geiko and Maiko of Kyoto"/>
    <s v="Award winning photography celebrating the artistry of geiko and maiko and the exquisite traditions of their Kyoto communities."/>
    <n v="9000"/>
    <n v="3045"/>
    <x v="0"/>
    <x v="2"/>
    <s v="AUD"/>
    <n v="1455548400"/>
    <n v="1453461865"/>
    <b v="1"/>
    <n v="294"/>
    <b v="1"/>
    <x v="20"/>
    <n v="34"/>
    <n v="10.36"/>
    <s v="photography"/>
  </r>
  <r>
    <n v="1533"/>
    <s v="The Cancer Family Book Project"/>
    <s v="This is an intimate story about a family, focusing on their love and strength in the face of mortality."/>
    <n v="9000"/>
    <n v="3036"/>
    <x v="0"/>
    <x v="0"/>
    <s v="USD"/>
    <n v="1462161540"/>
    <n v="1457913777"/>
    <b v="1"/>
    <n v="740"/>
    <b v="1"/>
    <x v="20"/>
    <n v="34"/>
    <n v="4.0999999999999996"/>
    <s v="photography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x v="0"/>
    <s v="USD"/>
    <n v="1441383062"/>
    <n v="1438791062"/>
    <b v="1"/>
    <n v="369"/>
    <b v="1"/>
    <x v="20"/>
    <n v="34"/>
    <n v="8.23"/>
    <s v="photography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x v="0"/>
    <s v="USD"/>
    <n v="1464040800"/>
    <n v="1461527631"/>
    <b v="1"/>
    <n v="110"/>
    <b v="1"/>
    <x v="20"/>
    <n v="34"/>
    <n v="27.59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x v="0"/>
    <s v="USD"/>
    <n v="1440702910"/>
    <n v="1438110910"/>
    <b v="1"/>
    <n v="455"/>
    <b v="1"/>
    <x v="20"/>
    <n v="34"/>
    <n v="6.67"/>
    <s v="photography"/>
  </r>
  <r>
    <n v="1537"/>
    <s v="FACE TO FAITH | MOUNT KAILASH | TIBET photobook"/>
    <s v="A Photobook about one of the most fascinating places on earth -     the sacred Mount Kailash in Tibet."/>
    <n v="9000"/>
    <n v="3035"/>
    <x v="0"/>
    <x v="12"/>
    <s v="EUR"/>
    <n v="1470506400"/>
    <n v="1467358427"/>
    <b v="1"/>
    <n v="224"/>
    <b v="1"/>
    <x v="20"/>
    <n v="34"/>
    <n v="13.55"/>
    <s v="photography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x v="0"/>
    <s v="USD"/>
    <n v="1421952370"/>
    <n v="1418064370"/>
    <b v="1"/>
    <n v="46"/>
    <b v="1"/>
    <x v="20"/>
    <n v="34"/>
    <n v="65.95999999999999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x v="0"/>
    <s v="USD"/>
    <n v="1483481019"/>
    <n v="1480629819"/>
    <b v="0"/>
    <n v="284"/>
    <b v="1"/>
    <x v="20"/>
    <n v="34"/>
    <n v="10.67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x v="0"/>
    <s v="USD"/>
    <n v="1416964500"/>
    <n v="1414368616"/>
    <b v="1"/>
    <n v="98"/>
    <b v="1"/>
    <x v="20"/>
    <n v="34"/>
    <n v="30.92"/>
    <s v="photography"/>
  </r>
  <r>
    <n v="1541"/>
    <s v="The Panama Canal Bridge of the Americas"/>
    <s v="My Goal is to travel across Panama with my team and capture the beauty and wildlife throughout the canal."/>
    <n v="9000"/>
    <n v="3030"/>
    <x v="2"/>
    <x v="0"/>
    <s v="USD"/>
    <n v="1420045538"/>
    <n v="1417453538"/>
    <b v="0"/>
    <n v="2"/>
    <b v="0"/>
    <x v="24"/>
    <n v="34"/>
    <n v="1515"/>
    <s v="photography"/>
  </r>
  <r>
    <n v="1542"/>
    <s v="From student to beekeeper"/>
    <s v="The photography project aims to show challenges &amp; successes of a  student attempting to continue his family beekeeping heritage."/>
    <n v="9000"/>
    <n v="3025.66"/>
    <x v="2"/>
    <x v="5"/>
    <s v="CAD"/>
    <n v="1435708500"/>
    <n v="1434412500"/>
    <b v="0"/>
    <n v="1"/>
    <b v="0"/>
    <x v="24"/>
    <n v="34"/>
    <n v="3025.66"/>
    <s v="photography"/>
  </r>
  <r>
    <n v="1543"/>
    <s v="Sunrises in the MidWest"/>
    <s v="I plan to take pictures of the sunrise in the MidWest every day in 2015 and compile them in a slide show for distribution."/>
    <n v="9000"/>
    <n v="3022"/>
    <x v="2"/>
    <x v="0"/>
    <s v="USD"/>
    <n v="1416662034"/>
    <n v="1414066434"/>
    <b v="0"/>
    <n v="1"/>
    <b v="0"/>
    <x v="24"/>
    <n v="34"/>
    <n v="3022"/>
    <s v="photography"/>
  </r>
  <r>
    <n v="1544"/>
    <s v="LaFee Photography"/>
    <s v="My name is Travis LaFee, I live in beautiful McCall, Idaho. I wish to display the beauty of valley county by taking pics outdoors."/>
    <n v="9000"/>
    <n v="3017"/>
    <x v="2"/>
    <x v="0"/>
    <s v="USD"/>
    <n v="1427847480"/>
    <n v="1424222024"/>
    <b v="0"/>
    <n v="0"/>
    <b v="0"/>
    <x v="24"/>
    <n v="34"/>
    <s v="No Backers"/>
    <s v="photography"/>
  </r>
  <r>
    <n v="1545"/>
    <s v="Nevada County Hearts"/>
    <s v="&quot;He will not be a wise man who does not study human hearts!&quot;_x000a_Hope in natural art, creation!"/>
    <n v="9000"/>
    <n v="3017"/>
    <x v="2"/>
    <x v="0"/>
    <s v="USD"/>
    <n v="1425330960"/>
    <n v="1422393234"/>
    <b v="0"/>
    <n v="1"/>
    <b v="0"/>
    <x v="24"/>
    <n v="34"/>
    <n v="3017"/>
    <s v="photography"/>
  </r>
  <r>
    <n v="1546"/>
    <s v="Hen Harrier Wildlife Sanctuary"/>
    <s v="Buy and maintain 6 acres of land in West Ireland as a Wildlife Refuge for an endangered species of native Raptor called the Hen Harrier"/>
    <n v="9000"/>
    <n v="3015.73"/>
    <x v="2"/>
    <x v="1"/>
    <s v="GBP"/>
    <n v="1410930399"/>
    <n v="1405746399"/>
    <b v="0"/>
    <n v="11"/>
    <b v="0"/>
    <x v="24"/>
    <n v="34"/>
    <n v="274.16000000000003"/>
    <s v="photography"/>
  </r>
  <r>
    <n v="1547"/>
    <s v="Sound Photography"/>
    <s v="I have produced a limited number (100) of five 8x10 prints of mixed photography I would like to share with you."/>
    <n v="9000"/>
    <n v="3015"/>
    <x v="2"/>
    <x v="0"/>
    <s v="USD"/>
    <n v="1487844882"/>
    <n v="1487240082"/>
    <b v="0"/>
    <n v="0"/>
    <b v="0"/>
    <x v="24"/>
    <n v="34"/>
    <s v="No Backers"/>
    <s v="photography"/>
  </r>
  <r>
    <n v="1548"/>
    <s v="Change the World through Color"/>
    <s v="Beauty is in the eye of the beholder and I want to inspire conservation through color."/>
    <n v="8925"/>
    <n v="3015"/>
    <x v="2"/>
    <x v="0"/>
    <s v="USD"/>
    <n v="1447020620"/>
    <n v="1444425020"/>
    <b v="0"/>
    <n v="1"/>
    <b v="0"/>
    <x v="24"/>
    <n v="34"/>
    <n v="3015"/>
    <s v="photography"/>
  </r>
  <r>
    <n v="1549"/>
    <s v="2016 Calendar:  Wonders of Nature"/>
    <s v="A 2016 calendar collection of landscape and wildlife photographs from award winning photographer, Steve Marler."/>
    <n v="8888"/>
    <n v="3014"/>
    <x v="2"/>
    <x v="0"/>
    <s v="USD"/>
    <n v="1446524159"/>
    <n v="1443928559"/>
    <b v="0"/>
    <n v="6"/>
    <b v="0"/>
    <x v="24"/>
    <n v="34"/>
    <n v="502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2"/>
    <x v="1"/>
    <s v="GBP"/>
    <n v="1463050034"/>
    <n v="1460458034"/>
    <b v="0"/>
    <n v="7"/>
    <b v="0"/>
    <x v="24"/>
    <n v="34"/>
    <n v="430.29"/>
    <s v="photography"/>
  </r>
  <r>
    <n v="1551"/>
    <s v="Randy Hoffman Photography"/>
    <s v="I can do it but help can't hurt. Sweet Montana photos like never seen before. Be a part of Randy Hoffman Photography and our activities"/>
    <n v="8880"/>
    <n v="3010.01"/>
    <x v="2"/>
    <x v="0"/>
    <s v="USD"/>
    <n v="1432756039"/>
    <n v="1430164039"/>
    <b v="0"/>
    <n v="0"/>
    <b v="0"/>
    <x v="24"/>
    <n v="34"/>
    <s v="No Backers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2"/>
    <x v="0"/>
    <s v="USD"/>
    <n v="1412135940"/>
    <n v="1410366708"/>
    <b v="0"/>
    <n v="16"/>
    <b v="0"/>
    <x v="24"/>
    <n v="34"/>
    <n v="187.81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2"/>
    <x v="0"/>
    <s v="USD"/>
    <n v="1441176447"/>
    <n v="1438584447"/>
    <b v="0"/>
    <n v="0"/>
    <b v="0"/>
    <x v="24"/>
    <n v="34"/>
    <s v="No Backers"/>
    <s v="photography"/>
  </r>
  <r>
    <n v="1554"/>
    <s v="Barbara O'Donovan Designs"/>
    <s v="I create art by photographing flowers/seeds i would love to buy my own camera/computer/Photoshop and restore my old shed into my studio"/>
    <n v="8750"/>
    <n v="3002"/>
    <x v="2"/>
    <x v="2"/>
    <s v="AUD"/>
    <n v="1438495390"/>
    <n v="1435903390"/>
    <b v="0"/>
    <n v="0"/>
    <b v="0"/>
    <x v="24"/>
    <n v="34"/>
    <s v="No Backers"/>
    <s v="photography"/>
  </r>
  <r>
    <n v="1555"/>
    <s v="Coffee Table Book of Maine"/>
    <s v="I am traveling the coastline of Maine and will be taking pictures of all the scenery and lighthouses in the area."/>
    <n v="8750"/>
    <n v="3001"/>
    <x v="2"/>
    <x v="0"/>
    <s v="USD"/>
    <n v="1442509200"/>
    <n v="1440513832"/>
    <b v="0"/>
    <n v="0"/>
    <b v="0"/>
    <x v="24"/>
    <n v="34"/>
    <s v="No Backers"/>
    <s v="photography"/>
  </r>
  <r>
    <n v="1556"/>
    <s v="West Canada - A Coffee Table Book"/>
    <s v="To gather a collection of photographs for a coffee table book that displays the beauty of Canada's west."/>
    <n v="8600"/>
    <n v="3000"/>
    <x v="2"/>
    <x v="5"/>
    <s v="CAD"/>
    <n v="1467603624"/>
    <n v="1465011624"/>
    <b v="0"/>
    <n v="12"/>
    <b v="0"/>
    <x v="24"/>
    <n v="35"/>
    <n v="250"/>
    <s v="photography"/>
  </r>
  <r>
    <n v="1557"/>
    <s v="Reflecting Light Photo"/>
    <s v="I have always been captivated by photography, Now I am trying to set up my own company and publish my pictures."/>
    <n v="8500"/>
    <n v="3000"/>
    <x v="2"/>
    <x v="0"/>
    <s v="USD"/>
    <n v="1411227633"/>
    <n v="1408549233"/>
    <b v="0"/>
    <n v="1"/>
    <b v="0"/>
    <x v="24"/>
    <n v="35"/>
    <n v="3000"/>
    <s v="photography"/>
  </r>
  <r>
    <n v="1558"/>
    <s v="Lucy Wood's Calendar - English Countryside 2016"/>
    <s v="A large 2016 wall-calendar (A3 when open) featuring 12 stunning photographs by Lucy Wood."/>
    <n v="8500"/>
    <n v="3000"/>
    <x v="2"/>
    <x v="1"/>
    <s v="GBP"/>
    <n v="1440763920"/>
    <n v="1435656759"/>
    <b v="0"/>
    <n v="3"/>
    <b v="0"/>
    <x v="24"/>
    <n v="35"/>
    <n v="1000"/>
    <s v="photography"/>
  </r>
  <r>
    <n v="1559"/>
    <s v="North Cascades Bigfoot Photo Expedition"/>
    <s v="The goal of this project is to provide scientific evidence of bigfoot in the North Cascades."/>
    <n v="8500"/>
    <n v="3000"/>
    <x v="2"/>
    <x v="0"/>
    <s v="USD"/>
    <n v="1430270199"/>
    <n v="1428974199"/>
    <b v="0"/>
    <n v="1"/>
    <b v="0"/>
    <x v="24"/>
    <n v="35"/>
    <n v="3000"/>
    <s v="photography"/>
  </r>
  <r>
    <n v="1560"/>
    <s v="Fine Art Landscape 2015 Calendar"/>
    <s v="I would like to share my landscape photographic travels of 2014 with more than just family an friends. 12 months of images."/>
    <n v="8500"/>
    <n v="3000"/>
    <x v="2"/>
    <x v="0"/>
    <s v="USD"/>
    <n v="1415842193"/>
    <n v="1414110593"/>
    <b v="0"/>
    <n v="4"/>
    <b v="0"/>
    <x v="24"/>
    <n v="35"/>
    <n v="750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1"/>
    <x v="0"/>
    <s v="USD"/>
    <n v="1383789603"/>
    <n v="1381194003"/>
    <b v="0"/>
    <n v="1"/>
    <b v="0"/>
    <x v="25"/>
    <n v="35"/>
    <n v="300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1"/>
    <x v="0"/>
    <s v="USD"/>
    <n v="1259715000"/>
    <n v="1253712916"/>
    <b v="0"/>
    <n v="0"/>
    <b v="0"/>
    <x v="25"/>
    <n v="35"/>
    <s v="No Backers"/>
    <s v="publishing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1"/>
    <x v="1"/>
    <s v="GBP"/>
    <n v="1394815751"/>
    <n v="1389635351"/>
    <b v="0"/>
    <n v="2"/>
    <b v="0"/>
    <x v="25"/>
    <n v="35"/>
    <n v="1500"/>
    <s v="publishing"/>
  </r>
  <r>
    <n v="1564"/>
    <s v="coming apart at the stitches... (Canceled)"/>
    <s v="This is a book of art and poetry that highlights the highs and lows of a young 20 something coming to terms with her bipolar."/>
    <n v="8500"/>
    <n v="3000"/>
    <x v="1"/>
    <x v="0"/>
    <s v="USD"/>
    <n v="1432843500"/>
    <n v="1430124509"/>
    <b v="0"/>
    <n v="1"/>
    <b v="0"/>
    <x v="25"/>
    <n v="35"/>
    <n v="3000"/>
    <s v="publishing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1"/>
    <x v="0"/>
    <s v="USD"/>
    <n v="1307554261"/>
    <n v="1304962261"/>
    <b v="0"/>
    <n v="1"/>
    <b v="0"/>
    <x v="25"/>
    <n v="35"/>
    <n v="2994"/>
    <s v="publishing"/>
  </r>
  <r>
    <n v="1566"/>
    <s v="DeVito Art Skull Island Kongstarter (Canceled)"/>
    <s v="Joe DeVito's first Art Book and original King Kong novellas available in both Limited and Deluxe Editions."/>
    <n v="8500"/>
    <n v="2993"/>
    <x v="1"/>
    <x v="0"/>
    <s v="USD"/>
    <n v="1469656800"/>
    <n v="1467151204"/>
    <b v="0"/>
    <n v="59"/>
    <b v="0"/>
    <x v="25"/>
    <n v="35"/>
    <n v="50.7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1"/>
    <x v="0"/>
    <s v="USD"/>
    <n v="1419384585"/>
    <n v="1416360585"/>
    <b v="0"/>
    <n v="22"/>
    <b v="0"/>
    <x v="25"/>
    <n v="35"/>
    <n v="135.05000000000001"/>
    <s v="publishing"/>
  </r>
  <r>
    <n v="1569"/>
    <s v="to be removed (Canceled)"/>
    <s v="to be removed"/>
    <n v="8500"/>
    <n v="2965"/>
    <x v="1"/>
    <x v="0"/>
    <s v="USD"/>
    <n v="1369498714"/>
    <n v="1366906714"/>
    <b v="0"/>
    <n v="0"/>
    <b v="0"/>
    <x v="25"/>
    <n v="35"/>
    <s v="No Backers"/>
    <s v="publishing"/>
  </r>
  <r>
    <n v="1570"/>
    <s v="BEAUTIFUL DREAMERS: An Adult Coloring Book (Canceled)"/>
    <s v="A Coloring Book of Breathtaking Beauties_x000a_To Calm the Heart and Soul"/>
    <n v="8500"/>
    <n v="2960"/>
    <x v="1"/>
    <x v="0"/>
    <s v="USD"/>
    <n v="1460140282"/>
    <n v="1457551882"/>
    <b v="0"/>
    <n v="52"/>
    <b v="0"/>
    <x v="25"/>
    <n v="35"/>
    <n v="56.92"/>
    <s v="publishing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1"/>
    <x v="1"/>
    <s v="GBP"/>
    <n v="1434738483"/>
    <n v="1432146483"/>
    <b v="0"/>
    <n v="4"/>
    <b v="0"/>
    <x v="25"/>
    <n v="35"/>
    <n v="738.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1"/>
    <x v="1"/>
    <s v="GBP"/>
    <n v="1456703940"/>
    <n v="1454546859"/>
    <b v="0"/>
    <n v="3"/>
    <b v="0"/>
    <x v="25"/>
    <n v="35"/>
    <n v="98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1"/>
    <x v="5"/>
    <s v="CAD"/>
    <n v="1491019140"/>
    <n v="1487548802"/>
    <b v="0"/>
    <n v="3"/>
    <b v="0"/>
    <x v="25"/>
    <n v="35"/>
    <n v="981.67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1"/>
    <x v="0"/>
    <s v="USD"/>
    <n v="1424211329"/>
    <n v="1421187329"/>
    <b v="0"/>
    <n v="6"/>
    <b v="0"/>
    <x v="25"/>
    <n v="35"/>
    <n v="489.1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1"/>
    <x v="0"/>
    <s v="USD"/>
    <n v="1404909296"/>
    <n v="1402317296"/>
    <b v="0"/>
    <n v="35"/>
    <b v="0"/>
    <x v="25"/>
    <n v="35"/>
    <n v="83.77"/>
    <s v="publishing"/>
  </r>
  <r>
    <n v="1576"/>
    <s v="The Obsessive Line Collection (Canceled)"/>
    <s v="For the publication of my first 3 books: an Art book, a graphic novel, and a coloring book"/>
    <n v="8200"/>
    <n v="2930.69"/>
    <x v="1"/>
    <x v="0"/>
    <s v="USD"/>
    <n v="1435698368"/>
    <n v="1431810368"/>
    <b v="0"/>
    <n v="10"/>
    <b v="0"/>
    <x v="25"/>
    <n v="36"/>
    <n v="293.0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1"/>
    <x v="0"/>
    <s v="USD"/>
    <n v="1343161248"/>
    <n v="1337977248"/>
    <b v="0"/>
    <n v="2"/>
    <b v="0"/>
    <x v="25"/>
    <n v="37"/>
    <n v="146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1"/>
    <x v="0"/>
    <s v="USD"/>
    <n v="1283392800"/>
    <n v="1281317691"/>
    <b v="0"/>
    <n v="4"/>
    <b v="0"/>
    <x v="25"/>
    <n v="37"/>
    <n v="732.25"/>
    <s v="publishing"/>
  </r>
  <r>
    <n v="1579"/>
    <s v="psyÂ·choÂ·miÂ·metÂ·ic: The EsÂ·sence of Life (Canceled)"/>
    <s v="'Compilation of visual and literary art through fine art photography, graphic art, and poetry."/>
    <n v="8000"/>
    <n v="2925"/>
    <x v="1"/>
    <x v="0"/>
    <s v="USD"/>
    <n v="1377734091"/>
    <n v="1374882891"/>
    <b v="0"/>
    <n v="2"/>
    <b v="0"/>
    <x v="25"/>
    <n v="37"/>
    <n v="1462.5"/>
    <s v="publishing"/>
  </r>
  <r>
    <n v="1580"/>
    <s v="Faces &amp; Places In Brevard County (Canceled)"/>
    <s v="Creating my 2nd book depicting the people and places in Brevard County w/current images + traveling to obtain new ones."/>
    <n v="8000"/>
    <n v="2923"/>
    <x v="1"/>
    <x v="0"/>
    <s v="USD"/>
    <n v="1337562726"/>
    <n v="1332378726"/>
    <b v="0"/>
    <n v="0"/>
    <b v="0"/>
    <x v="25"/>
    <n v="37"/>
    <s v="No Backers"/>
    <s v="publishing"/>
  </r>
  <r>
    <n v="1581"/>
    <s v="The Sharper Image"/>
    <s v="Photographic canvas prints depicting different scenes from around the globe, including local images taken in Sussex England."/>
    <n v="8000"/>
    <n v="2908"/>
    <x v="2"/>
    <x v="1"/>
    <s v="GBP"/>
    <n v="1450521990"/>
    <n v="1447757190"/>
    <b v="0"/>
    <n v="1"/>
    <b v="0"/>
    <x v="26"/>
    <n v="36"/>
    <n v="2908"/>
    <s v="photography"/>
  </r>
  <r>
    <n v="1582"/>
    <s v="Scenes from New Orleans"/>
    <s v="I create canvas prints of images from in and around New Orleans"/>
    <n v="8000"/>
    <n v="2889"/>
    <x v="2"/>
    <x v="0"/>
    <s v="USD"/>
    <n v="1445894400"/>
    <n v="1440961053"/>
    <b v="0"/>
    <n v="3"/>
    <b v="0"/>
    <x v="26"/>
    <n v="36"/>
    <n v="963"/>
    <s v="photography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2"/>
    <x v="1"/>
    <s v="GBP"/>
    <n v="1411681391"/>
    <n v="1409089391"/>
    <b v="0"/>
    <n v="1"/>
    <b v="0"/>
    <x v="26"/>
    <n v="36"/>
    <n v="2885"/>
    <s v="photography"/>
  </r>
  <r>
    <n v="1584"/>
    <s v="Lets see Kansas together!"/>
    <s v="25 Kansas State Parks in the next year. What a great adventure to take together. Join me. Together we can photo this beautiful state."/>
    <n v="8000"/>
    <n v="2881"/>
    <x v="2"/>
    <x v="0"/>
    <s v="USD"/>
    <n v="1401464101"/>
    <n v="1400600101"/>
    <b v="0"/>
    <n v="0"/>
    <b v="0"/>
    <x v="26"/>
    <n v="36"/>
    <s v="No Backers"/>
    <s v="photography"/>
  </r>
  <r>
    <n v="1585"/>
    <s v="Live 4 The Rush: Palooza Pics"/>
    <s v="We've explored some of the most amazing places in New Zealand and can't think of a better way to share our experiences than a photo :)"/>
    <n v="8000"/>
    <n v="2879"/>
    <x v="2"/>
    <x v="5"/>
    <s v="CAD"/>
    <n v="1482663600"/>
    <n v="1480800568"/>
    <b v="0"/>
    <n v="12"/>
    <b v="0"/>
    <x v="26"/>
    <n v="36"/>
    <n v="239.92"/>
    <s v="photography"/>
  </r>
  <r>
    <n v="1586"/>
    <s v="Missouri In Pictures"/>
    <s v="Show the world the beauty that is in all of our back yards!"/>
    <n v="8000"/>
    <n v="2876"/>
    <x v="2"/>
    <x v="0"/>
    <s v="USD"/>
    <n v="1428197422"/>
    <n v="1425609022"/>
    <b v="0"/>
    <n v="0"/>
    <b v="0"/>
    <x v="26"/>
    <n v="36"/>
    <s v="No Backers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2"/>
    <x v="0"/>
    <s v="USD"/>
    <n v="1418510965"/>
    <n v="1415918965"/>
    <b v="0"/>
    <n v="1"/>
    <b v="0"/>
    <x v="26"/>
    <n v="36"/>
    <n v="2871"/>
    <s v="photography"/>
  </r>
  <r>
    <n v="1588"/>
    <s v="The Right Side of Texas"/>
    <s v="Southeast Texas as seen through the lens of a cell phone camera"/>
    <n v="8000"/>
    <n v="2870"/>
    <x v="2"/>
    <x v="0"/>
    <s v="USD"/>
    <n v="1422735120"/>
    <n v="1420091999"/>
    <b v="0"/>
    <n v="0"/>
    <b v="0"/>
    <x v="26"/>
    <n v="36"/>
    <s v="No Backers"/>
    <s v="photography"/>
  </r>
  <r>
    <n v="1589"/>
    <s v="A Side Of The World In Canvas"/>
    <s v="I want to be able to have my own photography inside a canvas and have it be displayed everywhere."/>
    <n v="8000"/>
    <n v="2867.99"/>
    <x v="2"/>
    <x v="0"/>
    <s v="USD"/>
    <n v="1444433886"/>
    <n v="1441841886"/>
    <b v="0"/>
    <n v="0"/>
    <b v="0"/>
    <x v="26"/>
    <n v="36"/>
    <s v="No Backers"/>
    <s v="photography"/>
  </r>
  <r>
    <n v="1590"/>
    <s v="An Italian Adventure"/>
    <s v="Discover Italy through photography."/>
    <n v="8000"/>
    <n v="2864"/>
    <x v="2"/>
    <x v="13"/>
    <s v="EUR"/>
    <n v="1443040464"/>
    <n v="1440448464"/>
    <b v="0"/>
    <n v="2"/>
    <b v="0"/>
    <x v="26"/>
    <n v="36"/>
    <n v="1432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2"/>
    <x v="1"/>
    <s v="GBP"/>
    <n v="1459700741"/>
    <n v="1457112341"/>
    <b v="0"/>
    <n v="92"/>
    <b v="0"/>
    <x v="26"/>
    <n v="36"/>
    <n v="31.05"/>
    <s v="photography"/>
  </r>
  <r>
    <n v="1592"/>
    <s v="The Views of Pittsburgh"/>
    <s v="A portfolio collage of beautiful pictures of authentic Pittsburgh locations and scenery."/>
    <n v="8000"/>
    <n v="2856"/>
    <x v="2"/>
    <x v="0"/>
    <s v="USD"/>
    <n v="1427503485"/>
    <n v="1423619085"/>
    <b v="0"/>
    <n v="0"/>
    <b v="0"/>
    <x v="26"/>
    <n v="36"/>
    <s v="No Backers"/>
    <s v="photography"/>
  </r>
  <r>
    <n v="1593"/>
    <s v="Picturing Italy"/>
    <s v="A trip to fulfill a dream of capturing the wonders and history of ancient Italy in person."/>
    <n v="8000"/>
    <n v="2842"/>
    <x v="2"/>
    <x v="0"/>
    <s v="USD"/>
    <n v="1425154655"/>
    <n v="1422562655"/>
    <b v="0"/>
    <n v="3"/>
    <b v="0"/>
    <x v="26"/>
    <n v="36"/>
    <n v="947.33"/>
    <s v="photography"/>
  </r>
  <r>
    <n v="1594"/>
    <s v="Scenes and Things from New Orleans"/>
    <s v="I photograph my love of New Orleans, create canvases and share those memories with you."/>
    <n v="8000"/>
    <n v="2842"/>
    <x v="2"/>
    <x v="0"/>
    <s v="USD"/>
    <n v="1463329260"/>
    <n v="1458147982"/>
    <b v="0"/>
    <n v="10"/>
    <b v="0"/>
    <x v="26"/>
    <n v="36"/>
    <n v="284.2"/>
    <s v="photography"/>
  </r>
  <r>
    <n v="1595"/>
    <s v="Civil war battlefields and forts"/>
    <s v="To make a coffee table book,  displaying civil war battlefields and forts,  taken at the same time of year the battles were fought."/>
    <n v="8000"/>
    <n v="2841"/>
    <x v="2"/>
    <x v="0"/>
    <s v="USD"/>
    <n v="1403122380"/>
    <n v="1400634728"/>
    <b v="0"/>
    <n v="7"/>
    <b v="0"/>
    <x v="26"/>
    <n v="36"/>
    <n v="405.86"/>
    <s v="photography"/>
  </r>
  <r>
    <n v="1596"/>
    <s v="The Town We Live In"/>
    <s v="London is beautiful. I want to create a book of stunning images from in and around our great city"/>
    <n v="8000"/>
    <n v="2836"/>
    <x v="2"/>
    <x v="1"/>
    <s v="GBP"/>
    <n v="1418469569"/>
    <n v="1414577969"/>
    <b v="0"/>
    <n v="3"/>
    <b v="0"/>
    <x v="26"/>
    <n v="35"/>
    <n v="945.33"/>
    <s v="photography"/>
  </r>
  <r>
    <n v="1597"/>
    <s v="Vacation Days in Big Bear"/>
    <s v="We're starting up a new an improved way to do vacation rental management, but we need some funding to kick start it!"/>
    <n v="8000"/>
    <n v="2835"/>
    <x v="2"/>
    <x v="0"/>
    <s v="USD"/>
    <n v="1474360197"/>
    <n v="1471768197"/>
    <b v="0"/>
    <n v="0"/>
    <b v="0"/>
    <x v="26"/>
    <n v="35"/>
    <s v="No Backers"/>
    <s v="photography"/>
  </r>
  <r>
    <n v="1598"/>
    <s v="Dream TRIP to Tornado Alley"/>
    <s v="I want to get our there and expand my photography skills and take a trip to Tornado alley to get more shots of storms and hopefully to"/>
    <n v="8000"/>
    <n v="2833"/>
    <x v="2"/>
    <x v="0"/>
    <s v="USD"/>
    <n v="1437926458"/>
    <n v="1432742458"/>
    <b v="0"/>
    <n v="1"/>
    <b v="0"/>
    <x v="26"/>
    <n v="35"/>
    <n v="2833"/>
    <s v="photography"/>
  </r>
  <r>
    <n v="1599"/>
    <s v="The Londoner: Prints &amp; Canvas"/>
    <s v="A London photographer trekking 5,895m up Africa's Mount Kilimanjaro to pursue and enrich a career."/>
    <n v="8000"/>
    <n v="2831"/>
    <x v="2"/>
    <x v="1"/>
    <s v="GBP"/>
    <n v="1460116576"/>
    <n v="1457528176"/>
    <b v="0"/>
    <n v="0"/>
    <b v="0"/>
    <x v="26"/>
    <n v="35"/>
    <s v="No Backers"/>
    <s v="photography"/>
  </r>
  <r>
    <n v="1600"/>
    <s v="Organic in India"/>
    <s v="I plan to document volunteer work on an organic farm in rural India, and photograph the people and places I encounter during the trip."/>
    <n v="8000"/>
    <n v="2826.43"/>
    <x v="2"/>
    <x v="0"/>
    <s v="USD"/>
    <n v="1405401060"/>
    <n v="1401585752"/>
    <b v="0"/>
    <n v="9"/>
    <b v="0"/>
    <x v="26"/>
    <n v="35"/>
    <n v="314.05"/>
    <s v="photography"/>
  </r>
  <r>
    <n v="1601"/>
    <s v="Release Soundzero's Debut Album!"/>
    <s v="We're so close to releasing our long-awaited debut album! A little help will go a long way... let's do this!"/>
    <n v="8000"/>
    <n v="2823"/>
    <x v="0"/>
    <x v="0"/>
    <s v="USD"/>
    <n v="1304561633"/>
    <n v="1301969633"/>
    <b v="0"/>
    <n v="56"/>
    <b v="1"/>
    <x v="11"/>
    <n v="35"/>
    <n v="50.41"/>
    <s v="music"/>
  </r>
  <r>
    <n v="1602"/>
    <s v="The Material - Let You Down music video"/>
    <s v="We need the help of fans of both music and film alike to help us create our collective vision for this song."/>
    <n v="8000"/>
    <n v="2804.16"/>
    <x v="0"/>
    <x v="0"/>
    <s v="USD"/>
    <n v="1318633200"/>
    <n v="1314947317"/>
    <b v="0"/>
    <n v="32"/>
    <b v="1"/>
    <x v="11"/>
    <n v="35"/>
    <n v="87.63"/>
    <s v="music"/>
  </r>
  <r>
    <n v="1603"/>
    <s v="Max's First Solo Album!"/>
    <s v="An exercise in the wild and dangerous world of solo musicianship by Maxwell D Feinstein."/>
    <n v="8000"/>
    <n v="2804"/>
    <x v="0"/>
    <x v="0"/>
    <s v="USD"/>
    <n v="1327723459"/>
    <n v="1322539459"/>
    <b v="0"/>
    <n v="30"/>
    <b v="1"/>
    <x v="11"/>
    <n v="35"/>
    <n v="93.47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x v="0"/>
    <s v="USD"/>
    <n v="1332011835"/>
    <n v="1328559435"/>
    <b v="0"/>
    <n v="70"/>
    <b v="1"/>
    <x v="11"/>
    <n v="35"/>
    <n v="40"/>
    <s v="music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x v="0"/>
    <s v="USD"/>
    <n v="1312182000"/>
    <n v="1311380313"/>
    <b v="0"/>
    <n v="44"/>
    <b v="1"/>
    <x v="11"/>
    <n v="35"/>
    <n v="63.64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s v="music"/>
  </r>
  <r>
    <n v="1607"/>
    <s v="New Tour Bus for The Slants"/>
    <s v="The world's only all-Asian American dance rock band, The Slants, needs a bus to tour cons, shows, and festivals."/>
    <n v="8000"/>
    <n v="2788"/>
    <x v="0"/>
    <x v="0"/>
    <s v="USD"/>
    <n v="1339701851"/>
    <n v="1337887451"/>
    <b v="0"/>
    <n v="205"/>
    <b v="1"/>
    <x v="11"/>
    <n v="35"/>
    <n v="13.6"/>
    <s v="music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x v="0"/>
    <s v="USD"/>
    <n v="1388553960"/>
    <n v="1385754986"/>
    <b v="0"/>
    <n v="23"/>
    <b v="1"/>
    <x v="11"/>
    <n v="34"/>
    <n v="119.78"/>
    <s v="music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x v="0"/>
    <s v="USD"/>
    <n v="1320220800"/>
    <n v="1315612909"/>
    <b v="0"/>
    <n v="4"/>
    <b v="1"/>
    <x v="11"/>
    <n v="34"/>
    <n v="687.75"/>
    <s v="music"/>
  </r>
  <r>
    <n v="1610"/>
    <s v="So The Story Goes: The New Album by &quot;Just Joe&quot; Altier"/>
    <s v="So The Story Goes is the upcoming album from &quot;Just Joe&quot; Altier."/>
    <n v="8000"/>
    <n v="2750"/>
    <x v="0"/>
    <x v="0"/>
    <s v="USD"/>
    <n v="1355609510"/>
    <n v="1353017510"/>
    <b v="0"/>
    <n v="112"/>
    <b v="1"/>
    <x v="11"/>
    <n v="34"/>
    <n v="24.55"/>
    <s v="music"/>
  </r>
  <r>
    <n v="1611"/>
    <s v="Skelton-Luns CD/7&quot;             No Big Deal."/>
    <s v="Skelton-Luns CD/7&quot; No Big Deal."/>
    <n v="8000"/>
    <n v="2746"/>
    <x v="0"/>
    <x v="0"/>
    <s v="USD"/>
    <n v="1370390432"/>
    <n v="1368576032"/>
    <b v="0"/>
    <n v="27"/>
    <b v="1"/>
    <x v="11"/>
    <n v="34"/>
    <n v="101.7"/>
    <s v="music"/>
  </r>
  <r>
    <n v="1612"/>
    <s v="Join AT THE WAYSIDE For The &quot;Ready...Set...Snow Tour!&quot;"/>
    <s v="Help us achieve our goal to get our van repaired, gassed up, and road-ready for our winter tour!"/>
    <n v="8000"/>
    <n v="2746"/>
    <x v="0"/>
    <x v="0"/>
    <s v="USD"/>
    <n v="1357160384"/>
    <n v="1354568384"/>
    <b v="0"/>
    <n v="11"/>
    <b v="1"/>
    <x v="11"/>
    <n v="34"/>
    <n v="249.64"/>
    <s v="music"/>
  </r>
  <r>
    <n v="1613"/>
    <s v="New  E.P. mastering and recording"/>
    <s v="Ghosts and Paper Hearts are getting ready to release their new EP and we want it to be sent everywhere. Help us out PLEASE!!!!!"/>
    <n v="8000"/>
    <n v="2735"/>
    <x v="0"/>
    <x v="0"/>
    <s v="USD"/>
    <n v="1342921202"/>
    <n v="1340329202"/>
    <b v="0"/>
    <n v="26"/>
    <b v="1"/>
    <x v="11"/>
    <n v="34"/>
    <n v="105.19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x v="0"/>
    <s v="USD"/>
    <n v="1407085200"/>
    <n v="1401924769"/>
    <b v="0"/>
    <n v="77"/>
    <b v="1"/>
    <x v="11"/>
    <n v="34"/>
    <n v="35.51"/>
    <s v="music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s v="music"/>
  </r>
  <r>
    <n v="1616"/>
    <s v="Aly Jados: the New EP rOckNrOLLa"/>
    <s v="HELP! We don't have much time.....Join Aly Jados in making her new EP a reality before the world ends!!!!"/>
    <n v="8000"/>
    <n v="2726"/>
    <x v="0"/>
    <x v="0"/>
    <s v="USD"/>
    <n v="1353621600"/>
    <n v="1350061821"/>
    <b v="0"/>
    <n v="157"/>
    <b v="1"/>
    <x v="11"/>
    <n v="34"/>
    <n v="17.36"/>
    <s v="music"/>
  </r>
  <r>
    <n v="1617"/>
    <s v="The Coffis Brothers 2nd Album!"/>
    <s v="The Coffis Brothers &amp;The Mountain Men are recording a brand new full length record."/>
    <n v="8000"/>
    <n v="2725"/>
    <x v="0"/>
    <x v="0"/>
    <s v="USD"/>
    <n v="1383332400"/>
    <n v="1380470188"/>
    <b v="0"/>
    <n v="158"/>
    <b v="1"/>
    <x v="11"/>
    <n v="34"/>
    <n v="17.25"/>
    <s v="music"/>
  </r>
  <r>
    <n v="1618"/>
    <s v="Janus Word Album"/>
    <s v="Janus Word combines hard rock with melodic acoustic music for a unique and awesome sound."/>
    <n v="8000"/>
    <n v="2725"/>
    <x v="0"/>
    <x v="0"/>
    <s v="USD"/>
    <n v="1362757335"/>
    <n v="1359301335"/>
    <b v="0"/>
    <n v="27"/>
    <b v="1"/>
    <x v="11"/>
    <n v="34"/>
    <n v="100.93"/>
    <s v="music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x v="0"/>
    <s v="USD"/>
    <n v="1410755286"/>
    <n v="1408940886"/>
    <b v="0"/>
    <n v="23"/>
    <b v="1"/>
    <x v="11"/>
    <n v="34"/>
    <n v="118.09"/>
    <s v="music"/>
  </r>
  <r>
    <n v="1620"/>
    <s v="Kickstart my music career with 300 CDs"/>
    <s v="Kickstarting my music career with 300 hard copy CDs of my first release."/>
    <n v="8000"/>
    <n v="2713"/>
    <x v="0"/>
    <x v="0"/>
    <s v="USD"/>
    <n v="1361606940"/>
    <n v="1361002140"/>
    <b v="0"/>
    <n v="17"/>
    <b v="1"/>
    <x v="11"/>
    <n v="34"/>
    <n v="159.59"/>
    <s v="music"/>
  </r>
  <r>
    <n v="1621"/>
    <s v="The First Full Length Fifth Freedom Album"/>
    <s v="Its long over due! Help us fund our debut album! We need all our friends and fans support on this! Lets make it happen!"/>
    <n v="8000"/>
    <n v="2710"/>
    <x v="0"/>
    <x v="0"/>
    <s v="USD"/>
    <n v="1338177540"/>
    <n v="1333550015"/>
    <b v="0"/>
    <n v="37"/>
    <b v="1"/>
    <x v="11"/>
    <n v="34"/>
    <n v="73.239999999999995"/>
    <s v="music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x v="0"/>
    <s v="USD"/>
    <n v="1418803140"/>
    <n v="1415343874"/>
    <b v="0"/>
    <n v="65"/>
    <b v="1"/>
    <x v="11"/>
    <n v="34"/>
    <n v="41.63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x v="1"/>
    <s v="GBP"/>
    <n v="1377621089"/>
    <n v="1372437089"/>
    <b v="0"/>
    <n v="18"/>
    <b v="1"/>
    <x v="11"/>
    <n v="34"/>
    <n v="150.28"/>
    <s v="music"/>
  </r>
  <r>
    <n v="1624"/>
    <s v="Joey De Noble needs YOUR help!"/>
    <s v="Joey De Noble is raising money to help record his latest music, and he wants YOU to be a part of it!"/>
    <n v="8000"/>
    <n v="2700"/>
    <x v="0"/>
    <x v="0"/>
    <s v="USD"/>
    <n v="1357721335"/>
    <n v="1354265335"/>
    <b v="0"/>
    <n v="25"/>
    <b v="1"/>
    <x v="11"/>
    <n v="34"/>
    <n v="108"/>
    <s v="music"/>
  </r>
  <r>
    <n v="1625"/>
    <s v="Redemption's New DVD!"/>
    <s v="Progressive metal band Redemption is preparing to film its second live DVD at the Progpower festival in Atlanta, GA in September, 2012."/>
    <n v="8000"/>
    <n v="2700"/>
    <x v="0"/>
    <x v="0"/>
    <s v="USD"/>
    <n v="1347382053"/>
    <n v="1344962853"/>
    <b v="0"/>
    <n v="104"/>
    <b v="1"/>
    <x v="11"/>
    <n v="34"/>
    <n v="25.96"/>
    <s v="music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s v="music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x v="0"/>
    <s v="USD"/>
    <n v="1353905940"/>
    <n v="1351011489"/>
    <b v="0"/>
    <n v="38"/>
    <b v="1"/>
    <x v="11"/>
    <n v="34"/>
    <n v="70.87"/>
    <s v="music"/>
  </r>
  <r>
    <n v="1628"/>
    <s v="&quot;Songs for Tsippora&quot; Byronâ€™s DEBUT EP"/>
    <s v="Original Jewish rock music on human relationships and identity"/>
    <n v="8000"/>
    <n v="2690"/>
    <x v="0"/>
    <x v="0"/>
    <s v="USD"/>
    <n v="1403026882"/>
    <n v="1400175682"/>
    <b v="0"/>
    <n v="88"/>
    <b v="1"/>
    <x v="11"/>
    <n v="34"/>
    <n v="30.57"/>
    <s v="music"/>
  </r>
  <r>
    <n v="1629"/>
    <s v="Off The Turnpike | A Loud New Way to Release Loud New Music"/>
    <s v="Help Off The Turnpike release new music, and set fire to everything!"/>
    <n v="8000"/>
    <n v="2689"/>
    <x v="0"/>
    <x v="0"/>
    <s v="USD"/>
    <n v="1392929333"/>
    <n v="1389041333"/>
    <b v="0"/>
    <n v="82"/>
    <b v="1"/>
    <x v="11"/>
    <n v="34"/>
    <n v="32.79"/>
    <s v="music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x v="0"/>
    <s v="USD"/>
    <n v="1330671540"/>
    <n v="1328040375"/>
    <b v="0"/>
    <n v="126"/>
    <b v="1"/>
    <x v="11"/>
    <n v="34"/>
    <n v="21.28"/>
    <s v="music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x v="0"/>
    <s v="USD"/>
    <n v="1350074261"/>
    <n v="1347482261"/>
    <b v="0"/>
    <n v="133"/>
    <b v="1"/>
    <x v="11"/>
    <n v="34"/>
    <n v="20.16"/>
    <s v="music"/>
  </r>
  <r>
    <n v="1632"/>
    <s v="Culprit needs a van!"/>
    <s v="Hey everyone! If you don't already know, we're Culprit, a 4-piece rock band from Los Angeles &amp; we are in dire need of a new tour van!"/>
    <n v="8000"/>
    <n v="2670"/>
    <x v="0"/>
    <x v="0"/>
    <s v="USD"/>
    <n v="1316851854"/>
    <n v="1311667854"/>
    <b v="0"/>
    <n v="47"/>
    <b v="1"/>
    <x v="11"/>
    <n v="33"/>
    <n v="56.81"/>
    <s v="music"/>
  </r>
  <r>
    <n v="1633"/>
    <s v="ELIZABETH REX"/>
    <s v="We are a four piece rock band that has played shows in and around NYC including Mercury Lounge.  Two of our members are now in LA."/>
    <n v="8000"/>
    <n v="2670"/>
    <x v="0"/>
    <x v="0"/>
    <s v="USD"/>
    <n v="1326690000"/>
    <n v="1324329156"/>
    <b v="0"/>
    <n v="58"/>
    <b v="1"/>
    <x v="11"/>
    <n v="33"/>
    <n v="46.03"/>
    <s v="music"/>
  </r>
  <r>
    <n v="1634"/>
    <s v="RUBEDO: Debut Full Length Album"/>
    <s v="Recording Debut  Album w/ Producer Ikey Owens from Free Moral Agents/ The Mars Volta"/>
    <n v="8000"/>
    <n v="2669"/>
    <x v="0"/>
    <x v="0"/>
    <s v="USD"/>
    <n v="1306994340"/>
    <n v="1303706001"/>
    <b v="0"/>
    <n v="32"/>
    <b v="1"/>
    <x v="11"/>
    <n v="33"/>
    <n v="83.41"/>
    <s v="music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x v="0"/>
    <s v="USD"/>
    <n v="1468270261"/>
    <n v="1463086261"/>
    <b v="0"/>
    <n v="37"/>
    <b v="1"/>
    <x v="11"/>
    <n v="33"/>
    <n v="71.97"/>
    <s v="music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x v="0"/>
    <s v="USD"/>
    <n v="1307851200"/>
    <n v="1304129088"/>
    <b v="0"/>
    <n v="87"/>
    <b v="1"/>
    <x v="11"/>
    <n v="33"/>
    <n v="30.47"/>
    <s v="music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x v="0"/>
    <s v="USD"/>
    <n v="1262302740"/>
    <n v="1257444140"/>
    <b v="0"/>
    <n v="15"/>
    <b v="1"/>
    <x v="11"/>
    <n v="33"/>
    <n v="176.67"/>
    <s v="music"/>
  </r>
  <r>
    <n v="1638"/>
    <s v="Avenues EP 2013"/>
    <s v="Avenues will be going in to the studio to record a new EP with Matt Allison!"/>
    <n v="8000"/>
    <n v="2646.5"/>
    <x v="0"/>
    <x v="0"/>
    <s v="USD"/>
    <n v="1362086700"/>
    <n v="1358180968"/>
    <b v="0"/>
    <n v="27"/>
    <b v="1"/>
    <x v="11"/>
    <n v="33"/>
    <n v="98.02"/>
    <s v="music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x v="0"/>
    <s v="USD"/>
    <n v="1330789165"/>
    <n v="1328197165"/>
    <b v="0"/>
    <n v="19"/>
    <b v="1"/>
    <x v="11"/>
    <n v="33"/>
    <n v="138.74"/>
    <s v="music"/>
  </r>
  <r>
    <n v="1640"/>
    <s v="Lovers and Poets- music video"/>
    <s v="We are a friendly neighborhood electronic pop duo from Los Angeles. We want to shoot a music video for a song from our debut album."/>
    <n v="8000"/>
    <n v="2635"/>
    <x v="0"/>
    <x v="0"/>
    <s v="USD"/>
    <n v="1280800740"/>
    <n v="1279603955"/>
    <b v="0"/>
    <n v="17"/>
    <b v="1"/>
    <x v="11"/>
    <n v="33"/>
    <n v="155"/>
    <s v="music"/>
  </r>
  <r>
    <n v="1641"/>
    <s v="Tanya Dartson- Run for Your Life music video"/>
    <s v="Music Video For Upbeat and Inspiring Song - Run For Your Life"/>
    <n v="8000"/>
    <n v="2630"/>
    <x v="0"/>
    <x v="0"/>
    <s v="USD"/>
    <n v="1418998744"/>
    <n v="1416406744"/>
    <b v="0"/>
    <n v="26"/>
    <b v="1"/>
    <x v="27"/>
    <n v="33"/>
    <n v="101.15"/>
    <s v="music"/>
  </r>
  <r>
    <n v="1642"/>
    <s v="Pop Garden Radio Presents: Season 2 CD"/>
    <s v="Pop Garden Radio Presents: The Rock on the Road Tour Season 2 CD. 23 great Pop tracks from independent Pop artists."/>
    <n v="8000"/>
    <n v="2630"/>
    <x v="0"/>
    <x v="0"/>
    <s v="USD"/>
    <n v="1308011727"/>
    <n v="1306283727"/>
    <b v="0"/>
    <n v="28"/>
    <b v="1"/>
    <x v="27"/>
    <n v="33"/>
    <n v="93.93"/>
    <s v="music"/>
  </r>
  <r>
    <n v="1643"/>
    <s v="This Is All Now's Brand New Album!!"/>
    <s v="This Is All Now is putting out a brand new record, and we need YOUR help to do it!"/>
    <n v="8000"/>
    <n v="2630"/>
    <x v="0"/>
    <x v="0"/>
    <s v="USD"/>
    <n v="1348516012"/>
    <n v="1345924012"/>
    <b v="0"/>
    <n v="37"/>
    <b v="1"/>
    <x v="27"/>
    <n v="33"/>
    <n v="71.08"/>
    <s v="music"/>
  </r>
  <r>
    <n v="1644"/>
    <s v="Kevin Wood - Out Among The Wolves"/>
    <s v="Be a part of helping Singer/Songwriter Kevin Wood bring his 3rd Album &quot;Out Among The Wolves&quot; from the studio to you!"/>
    <n v="8000"/>
    <n v="2620"/>
    <x v="0"/>
    <x v="0"/>
    <s v="USD"/>
    <n v="1353551160"/>
    <n v="1348363560"/>
    <b v="0"/>
    <n v="128"/>
    <b v="1"/>
    <x v="27"/>
    <n v="33"/>
    <n v="20.47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x v="0"/>
    <s v="USD"/>
    <n v="1379515740"/>
    <n v="1378306140"/>
    <b v="0"/>
    <n v="10"/>
    <b v="1"/>
    <x v="27"/>
    <n v="33"/>
    <n v="261.8"/>
    <s v="music"/>
  </r>
  <r>
    <n v="1646"/>
    <s v="MADAM Album"/>
    <s v="Album 3 funds.We have 13 amazing songs ready to go . a fantastic engineer to mix them, James Aparicio(Depeche Mode/Liars.We need you xx"/>
    <n v="8000"/>
    <n v="2616"/>
    <x v="0"/>
    <x v="1"/>
    <s v="GBP"/>
    <n v="1408039860"/>
    <n v="1405248503"/>
    <b v="0"/>
    <n v="83"/>
    <b v="1"/>
    <x v="27"/>
    <n v="33"/>
    <n v="31.52"/>
    <s v="music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x v="0"/>
    <s v="USD"/>
    <n v="1339235377"/>
    <n v="1336643377"/>
    <b v="0"/>
    <n v="46"/>
    <b v="1"/>
    <x v="27"/>
    <n v="33"/>
    <n v="56.85"/>
    <s v="music"/>
  </r>
  <r>
    <n v="1648"/>
    <s v="Arches - Wide Awake on Vinyl "/>
    <s v="We've finished recording our debut LP &quot;Wide Awake&quot; and would love to have it pressed on vinyl, but we need your help"/>
    <n v="8000"/>
    <n v="2609"/>
    <x v="0"/>
    <x v="0"/>
    <s v="USD"/>
    <n v="1300636482"/>
    <n v="1298048082"/>
    <b v="0"/>
    <n v="90"/>
    <b v="1"/>
    <x v="27"/>
    <n v="33"/>
    <n v="28.99"/>
    <s v="music"/>
  </r>
  <r>
    <n v="1649"/>
    <s v="Sam Lyons New Album - 2014"/>
    <s v="This is it! The new Sam Lyons album #3. Help me make it happen by pledging today - pre-order the CD and other cool stuff right here."/>
    <n v="8000"/>
    <n v="2608"/>
    <x v="0"/>
    <x v="0"/>
    <s v="USD"/>
    <n v="1400862355"/>
    <n v="1396974355"/>
    <b v="0"/>
    <n v="81"/>
    <b v="1"/>
    <x v="27"/>
    <n v="33"/>
    <n v="32.200000000000003"/>
    <s v="music"/>
  </r>
  <r>
    <n v="1650"/>
    <s v="The Psalm Praise Project, Vol. 2"/>
    <s v="Help me record a CD that uses pop styling to give a fresh sound to ancient wisdom from scripture!"/>
    <n v="8000"/>
    <n v="2608"/>
    <x v="0"/>
    <x v="0"/>
    <s v="USD"/>
    <n v="1381314437"/>
    <n v="1378722437"/>
    <b v="0"/>
    <n v="32"/>
    <b v="1"/>
    <x v="27"/>
    <n v="33"/>
    <n v="81.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x v="0"/>
    <s v="USD"/>
    <n v="1303801140"/>
    <n v="1300916220"/>
    <b v="0"/>
    <n v="20"/>
    <b v="1"/>
    <x v="27"/>
    <n v="33"/>
    <n v="130.3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x v="0"/>
    <s v="USD"/>
    <n v="1385297393"/>
    <n v="1382701793"/>
    <b v="0"/>
    <n v="70"/>
    <b v="1"/>
    <x v="27"/>
    <n v="33"/>
    <n v="37.229999999999997"/>
    <s v="music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x v="0"/>
    <s v="USD"/>
    <n v="1303675296"/>
    <n v="1300996896"/>
    <b v="0"/>
    <n v="168"/>
    <b v="1"/>
    <x v="27"/>
    <n v="33"/>
    <n v="15.51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x v="0"/>
    <s v="USD"/>
    <n v="1334784160"/>
    <n v="1332192160"/>
    <b v="0"/>
    <n v="34"/>
    <b v="1"/>
    <x v="27"/>
    <n v="33"/>
    <n v="76.47"/>
    <s v="music"/>
  </r>
  <r>
    <n v="1655"/>
    <s v="Meg Porter Debut EP!"/>
    <s v="Berklee College of Music student, Meg Porter needs YOUR help to fund her very first EP!"/>
    <n v="8000"/>
    <n v="2600"/>
    <x v="0"/>
    <x v="0"/>
    <s v="USD"/>
    <n v="1333648820"/>
    <n v="1331060420"/>
    <b v="0"/>
    <n v="48"/>
    <b v="1"/>
    <x v="27"/>
    <n v="33"/>
    <n v="54.17"/>
    <s v="music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x v="0"/>
    <s v="USD"/>
    <n v="1355437052"/>
    <n v="1352845052"/>
    <b v="0"/>
    <n v="48"/>
    <b v="1"/>
    <x v="27"/>
    <n v="33"/>
    <n v="54.17"/>
    <s v="music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x v="0"/>
    <s v="USD"/>
    <n v="1337885168"/>
    <n v="1335293168"/>
    <b v="0"/>
    <n v="221"/>
    <b v="1"/>
    <x v="27"/>
    <n v="32"/>
    <n v="11.76"/>
    <s v="music"/>
  </r>
  <r>
    <n v="1658"/>
    <s v="New Amy Rivard album!!!"/>
    <s v="I've had numerous song ideas spinning around in my head for years now, please help me get them out- into a studio and into your homes!"/>
    <n v="8000"/>
    <n v="2596"/>
    <x v="0"/>
    <x v="0"/>
    <s v="USD"/>
    <n v="1355840400"/>
    <n v="1352524767"/>
    <b v="0"/>
    <n v="107"/>
    <b v="1"/>
    <x v="27"/>
    <n v="32"/>
    <n v="24.26"/>
    <s v="music"/>
  </r>
  <r>
    <n v="1659"/>
    <s v="The Penny Arcade Quartet's Christmas EP"/>
    <s v="The long awaited Christmas EP is in session! We need your help to get it professionally mixed, produced and manufactured."/>
    <n v="8000"/>
    <n v="2594"/>
    <x v="0"/>
    <x v="1"/>
    <s v="GBP"/>
    <n v="1387281600"/>
    <n v="1384811721"/>
    <b v="0"/>
    <n v="45"/>
    <b v="1"/>
    <x v="27"/>
    <n v="32"/>
    <n v="57.64"/>
    <s v="music"/>
  </r>
  <r>
    <n v="1660"/>
    <s v="Risotto fragole e champagne"/>
    <s v="Vogliamo realizzare un risotto fragole e champagne e condividerlo con i nostri fan. Faremo il risotto durante un concerto casalingo."/>
    <n v="7900"/>
    <n v="2585"/>
    <x v="0"/>
    <x v="13"/>
    <s v="EUR"/>
    <n v="1462053540"/>
    <n v="1459355950"/>
    <b v="0"/>
    <n v="36"/>
    <b v="1"/>
    <x v="27"/>
    <n v="33"/>
    <n v="71.81"/>
    <s v="music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x v="0"/>
    <s v="USD"/>
    <n v="1325310336"/>
    <n v="1320122736"/>
    <b v="0"/>
    <n v="62"/>
    <b v="1"/>
    <x v="27"/>
    <n v="33"/>
    <n v="41.61"/>
    <s v="music"/>
  </r>
  <r>
    <n v="1663"/>
    <s v="ghost -- a music video"/>
    <s v="music is as important to the eyes as it is to the ears. help bring ghost to life in front of your eyes."/>
    <n v="7777"/>
    <n v="2576"/>
    <x v="0"/>
    <x v="0"/>
    <s v="USD"/>
    <n v="1422750707"/>
    <n v="1420158707"/>
    <b v="0"/>
    <n v="32"/>
    <b v="1"/>
    <x v="27"/>
    <n v="33"/>
    <n v="80.5"/>
    <s v="music"/>
  </r>
  <r>
    <n v="1664"/>
    <s v="Grace Sings Grace"/>
    <s v="Korean-American Soprano Grace's Debut Album - coming up in June 2012. Come and be part of this exciting project!"/>
    <n v="7777"/>
    <n v="2575"/>
    <x v="0"/>
    <x v="0"/>
    <s v="USD"/>
    <n v="1331870340"/>
    <n v="1328033818"/>
    <b v="0"/>
    <n v="89"/>
    <b v="1"/>
    <x v="27"/>
    <n v="33"/>
    <n v="28.93"/>
    <s v="music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x v="0"/>
    <s v="USD"/>
    <n v="1298343600"/>
    <n v="1295624113"/>
    <b v="0"/>
    <n v="93"/>
    <b v="1"/>
    <x v="27"/>
    <n v="33"/>
    <n v="27.62"/>
    <s v="music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x v="0"/>
    <s v="USD"/>
    <n v="1364447073"/>
    <n v="1361858673"/>
    <b v="0"/>
    <n v="98"/>
    <b v="1"/>
    <x v="27"/>
    <n v="34"/>
    <n v="26.2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x v="0"/>
    <s v="USD"/>
    <n v="1394521140"/>
    <n v="1392169298"/>
    <b v="0"/>
    <n v="82"/>
    <b v="1"/>
    <x v="27"/>
    <n v="34"/>
    <n v="31.28"/>
    <s v="music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x v="0"/>
    <s v="USD"/>
    <n v="1322454939"/>
    <n v="1319859339"/>
    <b v="0"/>
    <n v="116"/>
    <b v="1"/>
    <x v="27"/>
    <n v="34"/>
    <n v="22.11"/>
    <s v="music"/>
  </r>
  <r>
    <n v="1669"/>
    <s v="Summer Gill 'Stormy Weather' EP"/>
    <s v="Hi guys! I'll be recording a 6-7 song EP this summer and I need your help to make it happen! _x000a_Any support is appreciated!"/>
    <n v="7500"/>
    <n v="2565"/>
    <x v="0"/>
    <x v="0"/>
    <s v="USD"/>
    <n v="1464729276"/>
    <n v="1459545276"/>
    <b v="0"/>
    <n v="52"/>
    <b v="1"/>
    <x v="27"/>
    <n v="34"/>
    <n v="49.33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x v="0"/>
    <s v="USD"/>
    <n v="1278302400"/>
    <n v="1273961999"/>
    <b v="0"/>
    <n v="23"/>
    <b v="1"/>
    <x v="27"/>
    <n v="34"/>
    <n v="111.3"/>
    <s v="music"/>
  </r>
  <r>
    <n v="1671"/>
    <s v="Luke O'Brien's Kickstarter"/>
    <s v="I am seeking funding in order to help take my music from a hobby to a career."/>
    <n v="7500"/>
    <n v="2560"/>
    <x v="0"/>
    <x v="0"/>
    <s v="USD"/>
    <n v="1470056614"/>
    <n v="1467464614"/>
    <b v="0"/>
    <n v="77"/>
    <b v="1"/>
    <x v="27"/>
    <n v="34"/>
    <n v="33.25"/>
    <s v="music"/>
  </r>
  <r>
    <n v="1672"/>
    <s v="High Altotude Debut Album"/>
    <s v="Sweet, sweet harmonies from Portland Oregon's premiere high school women's a cappella group."/>
    <n v="7500"/>
    <n v="2560"/>
    <x v="0"/>
    <x v="0"/>
    <s v="USD"/>
    <n v="1338824730"/>
    <n v="1336232730"/>
    <b v="0"/>
    <n v="49"/>
    <b v="1"/>
    <x v="27"/>
    <n v="34"/>
    <n v="52.24"/>
    <s v="music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x v="0"/>
    <s v="USD"/>
    <n v="1425675892"/>
    <n v="1423083892"/>
    <b v="0"/>
    <n v="59"/>
    <b v="1"/>
    <x v="27"/>
    <n v="34"/>
    <n v="43.39"/>
    <s v="music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x v="0"/>
    <s v="USD"/>
    <n v="1471503540"/>
    <n v="1468852306"/>
    <b v="0"/>
    <n v="113"/>
    <b v="1"/>
    <x v="27"/>
    <n v="34"/>
    <n v="22.61"/>
    <s v="music"/>
  </r>
  <r>
    <n v="1675"/>
    <s v="The Great Party's Debut Album!"/>
    <s v="The Great Party is releasing their debut album. Here's your chance to be a part of it!"/>
    <n v="7500"/>
    <n v="2555"/>
    <x v="0"/>
    <x v="0"/>
    <s v="USD"/>
    <n v="1318802580"/>
    <n v="1316194540"/>
    <b v="0"/>
    <n v="34"/>
    <b v="1"/>
    <x v="27"/>
    <n v="34"/>
    <n v="75.150000000000006"/>
    <s v="music"/>
  </r>
  <r>
    <n v="1676"/>
    <s v="Bridge 19 CD Release Tour"/>
    <s v="Help fund Bridge 19's tour in support of their first duo record, to be released in May 2012."/>
    <n v="7500"/>
    <n v="2550"/>
    <x v="0"/>
    <x v="0"/>
    <s v="USD"/>
    <n v="1334980740"/>
    <n v="1330968347"/>
    <b v="0"/>
    <n v="42"/>
    <b v="1"/>
    <x v="27"/>
    <n v="34"/>
    <n v="60.71"/>
    <s v="music"/>
  </r>
  <r>
    <n v="1677"/>
    <s v="Andrius Pojavis new album &quot;Seven&quot;"/>
    <s v="It's time to record my new album. Studio, musicians and arranger are ready, are you coming on this journey with me?"/>
    <n v="7500"/>
    <n v="2550"/>
    <x v="0"/>
    <x v="3"/>
    <s v="EUR"/>
    <n v="1460786340"/>
    <n v="1455615976"/>
    <b v="0"/>
    <n v="42"/>
    <b v="1"/>
    <x v="27"/>
    <n v="34"/>
    <n v="60.71"/>
    <s v="music"/>
  </r>
  <r>
    <n v="1678"/>
    <s v="Cassandra Violet &quot;Beyond the Fray&quot; Music Video"/>
    <s v="Help me make an amazing music video so that I can take my music to the next level and get a manager!"/>
    <n v="7500"/>
    <n v="2550"/>
    <x v="0"/>
    <x v="0"/>
    <s v="USD"/>
    <n v="1391718671"/>
    <n v="1390509071"/>
    <b v="0"/>
    <n v="49"/>
    <b v="1"/>
    <x v="27"/>
    <n v="34"/>
    <n v="52.0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x v="0"/>
    <s v="USD"/>
    <n v="1311298745"/>
    <n v="1309311545"/>
    <b v="0"/>
    <n v="56"/>
    <b v="1"/>
    <x v="27"/>
    <n v="34"/>
    <n v="45.52"/>
    <s v="music"/>
  </r>
  <r>
    <n v="1680"/>
    <s v="Kick Out a Record"/>
    <s v="Working Musician dilemma #164: how the taxman put Kick the Record 2.0 on hold"/>
    <n v="7500"/>
    <n v="2547.69"/>
    <x v="0"/>
    <x v="0"/>
    <s v="USD"/>
    <n v="1405188667"/>
    <n v="1402596667"/>
    <b v="0"/>
    <n v="25"/>
    <b v="1"/>
    <x v="27"/>
    <n v="34"/>
    <n v="101.91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x v="0"/>
    <s v="USD"/>
    <n v="1490752800"/>
    <n v="1486522484"/>
    <b v="0"/>
    <n v="884"/>
    <b v="0"/>
    <x v="28"/>
    <n v="34"/>
    <n v="2.88"/>
    <s v="music"/>
  </r>
  <r>
    <n v="1682"/>
    <s v="Looking Up &amp; Holding On CD Project - Christian songwriter"/>
    <s v="Christian singer-wongerwriter searching for funding to record CD of original Christian music."/>
    <n v="7500"/>
    <n v="2540"/>
    <x v="3"/>
    <x v="0"/>
    <s v="USD"/>
    <n v="1492142860"/>
    <n v="1486962460"/>
    <b v="0"/>
    <n v="0"/>
    <b v="0"/>
    <x v="28"/>
    <n v="34"/>
    <s v="No Backers"/>
    <s v="music"/>
  </r>
  <r>
    <n v="1683"/>
    <s v="Manman doudou tÃ©moignage d'une mÃ¨re Album"/>
    <s v="Rendre tÃ©moignage de ce que Dieu fait chaque jour pour moi et venir en  aide  aux autres, c'est  mon but."/>
    <n v="7500"/>
    <n v="2537"/>
    <x v="3"/>
    <x v="6"/>
    <s v="EUR"/>
    <n v="1491590738"/>
    <n v="1489517138"/>
    <b v="0"/>
    <n v="10"/>
    <b v="0"/>
    <x v="28"/>
    <n v="34"/>
    <n v="253.7"/>
    <s v="music"/>
  </r>
  <r>
    <n v="1684"/>
    <s v="Goodness &amp; Mercy EP - Marty Mikles"/>
    <s v="New Music from Marty Mikles!  A new EP all about God's Goodness &amp; Mercy."/>
    <n v="7500"/>
    <n v="2535"/>
    <x v="3"/>
    <x v="0"/>
    <s v="USD"/>
    <n v="1489775641"/>
    <n v="1487360041"/>
    <b v="0"/>
    <n v="101"/>
    <b v="0"/>
    <x v="28"/>
    <n v="34"/>
    <n v="25.1"/>
    <s v="music"/>
  </r>
  <r>
    <n v="1685"/>
    <s v="Help Support Brad Dassey's Music"/>
    <s v="My name is Brad Dassey.  I've been composing and making music for 18 years now.  I want to get my music out there even further."/>
    <n v="7500"/>
    <n v="2535"/>
    <x v="3"/>
    <x v="0"/>
    <s v="USD"/>
    <n v="1490331623"/>
    <n v="1487743223"/>
    <b v="0"/>
    <n v="15"/>
    <b v="0"/>
    <x v="28"/>
    <n v="34"/>
    <n v="169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x v="5"/>
    <s v="CAD"/>
    <n v="1493320519"/>
    <n v="1488140119"/>
    <b v="0"/>
    <n v="1"/>
    <b v="0"/>
    <x v="28"/>
    <n v="34"/>
    <n v="2532"/>
    <s v="music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x v="0"/>
    <s v="USD"/>
    <n v="1491855300"/>
    <n v="1488935245"/>
    <b v="0"/>
    <n v="39"/>
    <b v="0"/>
    <x v="28"/>
    <n v="34"/>
    <n v="64.77"/>
    <s v="music"/>
  </r>
  <r>
    <n v="1688"/>
    <s v="Christofer Scott: Dive In EP"/>
    <s v="Professionally recording a worship and contemporary Christian music album that connects to people and connects their heart to God."/>
    <n v="7500"/>
    <n v="2525"/>
    <x v="3"/>
    <x v="0"/>
    <s v="USD"/>
    <n v="1491738594"/>
    <n v="1489150194"/>
    <b v="0"/>
    <n v="7"/>
    <b v="0"/>
    <x v="28"/>
    <n v="34"/>
    <n v="360.71"/>
    <s v="music"/>
  </r>
  <r>
    <n v="1689"/>
    <s v="Fly Away"/>
    <s v="Praising the Living God in the second half of life."/>
    <n v="7500"/>
    <n v="2524"/>
    <x v="3"/>
    <x v="0"/>
    <s v="USD"/>
    <n v="1489700230"/>
    <n v="1487111830"/>
    <b v="0"/>
    <n v="14"/>
    <b v="0"/>
    <x v="28"/>
    <n v="34"/>
    <n v="180.29"/>
    <s v="music"/>
  </r>
  <r>
    <n v="1690"/>
    <s v="NewKings Album &quot;Rise Up&quot;"/>
    <s v="Our newest project! We are hard at it trying to bring music that uplifts the spirit, and tells a story of life-changing love."/>
    <n v="7500"/>
    <n v="2521"/>
    <x v="3"/>
    <x v="0"/>
    <s v="USD"/>
    <n v="1491470442"/>
    <n v="1488882042"/>
    <b v="0"/>
    <n v="11"/>
    <b v="0"/>
    <x v="28"/>
    <n v="34"/>
    <n v="229.18"/>
    <s v="music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x v="0"/>
    <s v="USD"/>
    <n v="1491181200"/>
    <n v="1488387008"/>
    <b v="0"/>
    <n v="38"/>
    <b v="0"/>
    <x v="28"/>
    <n v="34"/>
    <n v="66.34"/>
    <s v="music"/>
  </r>
  <r>
    <n v="1692"/>
    <s v="Get Your Hopes Up"/>
    <s v="After 3 years.....It's time for some new music! Album #2 is in motion and I can't wait to share it with all of you!"/>
    <n v="7500"/>
    <n v="2520"/>
    <x v="3"/>
    <x v="0"/>
    <s v="USD"/>
    <n v="1490572740"/>
    <n v="1487734667"/>
    <b v="0"/>
    <n v="15"/>
    <b v="0"/>
    <x v="28"/>
    <n v="34"/>
    <n v="168"/>
    <s v="music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x v="1"/>
    <s v="GBP"/>
    <n v="1491768000"/>
    <n v="1489097112"/>
    <b v="0"/>
    <n v="8"/>
    <b v="0"/>
    <x v="28"/>
    <n v="34"/>
    <n v="315"/>
    <s v="music"/>
  </r>
  <r>
    <n v="1694"/>
    <s v="Thundercreek Studios"/>
    <s v="Hey all I'm building out my Christian Recording studio in a new building. I have the building but lack the funds to build it out!!!"/>
    <n v="7500"/>
    <n v="2512"/>
    <x v="3"/>
    <x v="0"/>
    <s v="USD"/>
    <n v="1490589360"/>
    <n v="1488038674"/>
    <b v="0"/>
    <n v="1"/>
    <b v="0"/>
    <x v="28"/>
    <n v="33"/>
    <n v="2512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x v="0"/>
    <s v="USD"/>
    <n v="1491786000"/>
    <n v="1488847514"/>
    <b v="0"/>
    <n v="23"/>
    <b v="0"/>
    <x v="28"/>
    <n v="33"/>
    <n v="109.18"/>
    <s v="music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x v="0"/>
    <s v="USD"/>
    <n v="1491007211"/>
    <n v="1488418811"/>
    <b v="0"/>
    <n v="0"/>
    <b v="0"/>
    <x v="28"/>
    <n v="33"/>
    <s v="No Backers"/>
    <s v="music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x v="0"/>
    <s v="USD"/>
    <n v="1491781648"/>
    <n v="1489193248"/>
    <b v="0"/>
    <n v="22"/>
    <b v="0"/>
    <x v="28"/>
    <n v="33"/>
    <n v="113.91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x v="0"/>
    <s v="USD"/>
    <n v="1490499180"/>
    <n v="1488430760"/>
    <b v="0"/>
    <n v="0"/>
    <b v="0"/>
    <x v="28"/>
    <n v="33"/>
    <s v="No Backers"/>
    <s v="music"/>
  </r>
  <r>
    <n v="1699"/>
    <s v="THE WORSHIP ALBUM!"/>
    <s v="Friends! Will you help me create a new worship album??! I want this album to give God the worship he deserves and draw people to Him."/>
    <n v="7500"/>
    <n v="2503"/>
    <x v="3"/>
    <x v="0"/>
    <s v="USD"/>
    <n v="1491943445"/>
    <n v="1489351445"/>
    <b v="0"/>
    <n v="4"/>
    <b v="0"/>
    <x v="28"/>
    <n v="33"/>
    <n v="625.75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x v="0"/>
    <s v="USD"/>
    <n v="1491019200"/>
    <n v="1488418990"/>
    <b v="0"/>
    <n v="79"/>
    <b v="0"/>
    <x v="28"/>
    <n v="33"/>
    <n v="31.68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2"/>
    <x v="0"/>
    <s v="USD"/>
    <n v="1421337405"/>
    <n v="1418745405"/>
    <b v="0"/>
    <n v="2"/>
    <b v="0"/>
    <x v="28"/>
    <n v="33"/>
    <n v="1250.5"/>
    <s v="music"/>
  </r>
  <r>
    <n v="1702"/>
    <s v="lyndale lewis and new vision prosper cd release"/>
    <s v="I can do all things through christ jesus"/>
    <n v="7500"/>
    <n v="2501"/>
    <x v="2"/>
    <x v="0"/>
    <s v="USD"/>
    <n v="1427745150"/>
    <n v="1425156750"/>
    <b v="0"/>
    <n v="1"/>
    <b v="0"/>
    <x v="28"/>
    <n v="33"/>
    <n v="2501"/>
    <s v="music"/>
  </r>
  <r>
    <n v="1703"/>
    <s v="Joy Full Noise!"/>
    <s v="I would love for you to be a part of helping me raise money for music and video production to launch my first Worship album!"/>
    <n v="7500"/>
    <n v="2500.25"/>
    <x v="2"/>
    <x v="0"/>
    <s v="USD"/>
    <n v="1441003537"/>
    <n v="1435819537"/>
    <b v="0"/>
    <n v="2"/>
    <b v="0"/>
    <x v="28"/>
    <n v="33"/>
    <n v="1250.1300000000001"/>
    <s v="music"/>
  </r>
  <r>
    <n v="1704"/>
    <s v="Jericho Down Worship Album"/>
    <s v="We want to record an album of popular praise &amp; worship songs with our own influence and style."/>
    <n v="7500"/>
    <n v="2500"/>
    <x v="2"/>
    <x v="0"/>
    <s v="USD"/>
    <n v="1424056873"/>
    <n v="1421464873"/>
    <b v="0"/>
    <n v="11"/>
    <b v="0"/>
    <x v="28"/>
    <n v="33"/>
    <n v="227.27"/>
    <s v="music"/>
  </r>
  <r>
    <n v="1705"/>
    <s v="Piano Prayer Album - Russ James"/>
    <s v="An instrumental album that ranges from hymns to contemporary music. All the music is recorded by myself."/>
    <n v="7500"/>
    <n v="2500"/>
    <x v="2"/>
    <x v="0"/>
    <s v="USD"/>
    <n v="1441814400"/>
    <n v="1440807846"/>
    <b v="0"/>
    <n v="0"/>
    <b v="0"/>
    <x v="28"/>
    <n v="33"/>
    <s v="No Backers"/>
    <s v="music"/>
  </r>
  <r>
    <n v="1706"/>
    <s v="Gemeinde in Bremen"/>
    <s v="Unsere &quot;Aufgabe&quot; ist es, fÃ¼r Christen da zu sein die keiner Gemeinde angehÃ¶ren. Zudem spielt Lobpreis eine Zentrale Rolle."/>
    <n v="7500"/>
    <n v="2500"/>
    <x v="2"/>
    <x v="12"/>
    <s v="EUR"/>
    <n v="1440314472"/>
    <n v="1435130472"/>
    <b v="0"/>
    <n v="0"/>
    <b v="0"/>
    <x v="28"/>
    <n v="33"/>
    <s v="No Backers"/>
    <s v="music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2"/>
    <x v="0"/>
    <s v="USD"/>
    <n v="1459181895"/>
    <n v="1456593495"/>
    <b v="0"/>
    <n v="9"/>
    <b v="0"/>
    <x v="28"/>
    <n v="33"/>
    <n v="277.77999999999997"/>
    <s v="music"/>
  </r>
  <r>
    <n v="1708"/>
    <s v="Praise: It's what we do"/>
    <s v="A debut album for the New Gate Church's praise team; making a cd filled with original songs from a team of misfits with 1 goal in mind"/>
    <n v="7500"/>
    <n v="2500"/>
    <x v="2"/>
    <x v="0"/>
    <s v="USD"/>
    <n v="1462135706"/>
    <n v="1458679706"/>
    <b v="0"/>
    <n v="0"/>
    <b v="0"/>
    <x v="28"/>
    <n v="33"/>
    <s v="No Backers"/>
    <s v="music"/>
  </r>
  <r>
    <n v="1709"/>
    <s v="Psalms"/>
    <s v="A project to set psalms to music. The psalms are taken from the English Standard Version (ESV) of the Bible."/>
    <n v="7500"/>
    <n v="2500"/>
    <x v="2"/>
    <x v="0"/>
    <s v="USD"/>
    <n v="1409513940"/>
    <n v="1405949514"/>
    <b v="0"/>
    <n v="4"/>
    <b v="0"/>
    <x v="28"/>
    <n v="33"/>
    <n v="625"/>
    <s v="music"/>
  </r>
  <r>
    <n v="1710"/>
    <s v="Producing a live album of our upcoming Europe tour"/>
    <s v="We want to create a gospel live album which has never been produced before."/>
    <n v="7500"/>
    <n v="2500"/>
    <x v="2"/>
    <x v="12"/>
    <s v="EUR"/>
    <n v="1453122000"/>
    <n v="1449151888"/>
    <b v="0"/>
    <n v="1"/>
    <b v="0"/>
    <x v="28"/>
    <n v="33"/>
    <n v="2500"/>
    <s v="music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2"/>
    <x v="0"/>
    <s v="USD"/>
    <n v="1409585434"/>
    <n v="1406907034"/>
    <b v="0"/>
    <n v="2"/>
    <b v="0"/>
    <x v="28"/>
    <n v="33"/>
    <n v="1250"/>
    <s v="music"/>
  </r>
  <r>
    <n v="1712"/>
    <s v="Midwest Cowboy Ministries"/>
    <s v="Recording/equipment for MCM - a team of musicians who will help your local musicians to hold your own Cowboy Church with Gospel Music"/>
    <n v="7500"/>
    <n v="2495"/>
    <x v="2"/>
    <x v="0"/>
    <s v="USD"/>
    <n v="1435701353"/>
    <n v="1430517353"/>
    <b v="0"/>
    <n v="0"/>
    <b v="0"/>
    <x v="28"/>
    <n v="33"/>
    <s v="No Backers"/>
    <s v="music"/>
  </r>
  <r>
    <n v="1713"/>
    <s v="&quot;UNCOVERED ME&quot;"/>
    <s v="This music project is a compilation to my up-coming book UNCOVERED ME, I need your support to help me go to New York and complete it."/>
    <n v="7500"/>
    <n v="2485"/>
    <x v="2"/>
    <x v="0"/>
    <s v="USD"/>
    <n v="1412536412"/>
    <n v="1409944412"/>
    <b v="0"/>
    <n v="1"/>
    <b v="0"/>
    <x v="28"/>
    <n v="33"/>
    <n v="2485"/>
    <s v="music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2"/>
    <x v="0"/>
    <s v="USD"/>
    <n v="1430517761"/>
    <n v="1427925761"/>
    <b v="0"/>
    <n v="17"/>
    <b v="0"/>
    <x v="28"/>
    <n v="33"/>
    <n v="146.12"/>
    <s v="music"/>
  </r>
  <r>
    <n v="1715"/>
    <s v="The Heart of a P.K."/>
    <s v="Kimberly Stokes the daughter of Elder Baby Stokes Jr, of Bibleway C.O.G.I.C, is currently working on a EP. She is sharing her heart"/>
    <n v="7214"/>
    <n v="2484"/>
    <x v="2"/>
    <x v="0"/>
    <s v="USD"/>
    <n v="1427772120"/>
    <n v="1425186785"/>
    <b v="0"/>
    <n v="2"/>
    <b v="0"/>
    <x v="28"/>
    <n v="34"/>
    <n v="1242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2"/>
    <x v="0"/>
    <s v="USD"/>
    <n v="1481295099"/>
    <n v="1477835499"/>
    <b v="0"/>
    <n v="3"/>
    <b v="0"/>
    <x v="28"/>
    <n v="34"/>
    <n v="825.33"/>
    <s v="music"/>
  </r>
  <r>
    <n v="1717"/>
    <s v="Shift Records A New EP!"/>
    <s v="Our first record created to reach, inspire, and ultimately express the love of Jesus to our generation."/>
    <n v="7200"/>
    <n v="2468"/>
    <x v="2"/>
    <x v="0"/>
    <s v="USD"/>
    <n v="1461211200"/>
    <n v="1459467238"/>
    <b v="0"/>
    <n v="41"/>
    <b v="0"/>
    <x v="28"/>
    <n v="34"/>
    <n v="60.2"/>
    <s v="music"/>
  </r>
  <r>
    <n v="1718"/>
    <s v="The Prodigal Son"/>
    <s v="A melody for the galaxy."/>
    <n v="7175"/>
    <n v="2456.66"/>
    <x v="2"/>
    <x v="0"/>
    <s v="USD"/>
    <n v="1463201940"/>
    <n v="1459435149"/>
    <b v="0"/>
    <n v="2"/>
    <b v="0"/>
    <x v="28"/>
    <n v="34"/>
    <n v="1228.33"/>
    <s v="music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2"/>
    <x v="0"/>
    <s v="USD"/>
    <n v="1410958191"/>
    <n v="1408366191"/>
    <b v="0"/>
    <n v="3"/>
    <b v="0"/>
    <x v="28"/>
    <n v="35"/>
    <n v="817"/>
    <s v="music"/>
  </r>
  <r>
    <n v="1720"/>
    <s v="Justin &amp; Elly Heckel DEBUT ALBUM!"/>
    <s v="Justin and Elly Heckel just finished recording their Debut Album and need your help to release it to the rest of the World!"/>
    <n v="7000"/>
    <n v="2445"/>
    <x v="2"/>
    <x v="0"/>
    <s v="USD"/>
    <n v="1415562471"/>
    <n v="1412966871"/>
    <b v="0"/>
    <n v="8"/>
    <b v="0"/>
    <x v="28"/>
    <n v="35"/>
    <n v="305.63"/>
    <s v="music"/>
  </r>
  <r>
    <n v="1721"/>
    <s v="&quot;HEAVEN'S CALLING&quot;"/>
    <s v="Heavens calling is an album for people all over the world in need of a healing for the soul, positive mindset and total prosperity"/>
    <n v="7000"/>
    <n v="2424"/>
    <x v="2"/>
    <x v="0"/>
    <s v="USD"/>
    <n v="1449831863"/>
    <n v="1447239863"/>
    <b v="0"/>
    <n v="0"/>
    <b v="0"/>
    <x v="28"/>
    <n v="35"/>
    <s v="No Backers"/>
    <s v="music"/>
  </r>
  <r>
    <n v="1722"/>
    <s v="Preserving the DC Gospel Stars"/>
    <s v="I am raising money to leave a legacy for the DC Gospel Stars and preserve this art form for music lovers of this style."/>
    <n v="7000"/>
    <n v="2412.02"/>
    <x v="2"/>
    <x v="0"/>
    <s v="USD"/>
    <n v="1459642200"/>
    <n v="1456441429"/>
    <b v="0"/>
    <n v="1"/>
    <b v="0"/>
    <x v="28"/>
    <n v="34"/>
    <n v="2412.02"/>
    <s v="music"/>
  </r>
  <r>
    <n v="1723"/>
    <s v="Straighter Road Album Fundraiser"/>
    <s v="We are a vocal group from the Northwest looking to create a gospel, jazz, a cappella ablum and would love the support of music lovers."/>
    <n v="7000"/>
    <n v="2410"/>
    <x v="2"/>
    <x v="0"/>
    <s v="USD"/>
    <n v="1435730400"/>
    <n v="1430855315"/>
    <b v="0"/>
    <n v="3"/>
    <b v="0"/>
    <x v="28"/>
    <n v="34"/>
    <n v="803.33"/>
    <s v="music"/>
  </r>
  <r>
    <n v="1724"/>
    <s v="Die Another Day 1st CD (Christian Rock)"/>
    <s v="We are just some guys who Love the Lord and want to share our personal experiences of what GOD has done for us through our music."/>
    <n v="7000"/>
    <n v="2405"/>
    <x v="2"/>
    <x v="0"/>
    <s v="USD"/>
    <n v="1414707762"/>
    <n v="1412115762"/>
    <b v="0"/>
    <n v="4"/>
    <b v="0"/>
    <x v="28"/>
    <n v="34"/>
    <n v="601.25"/>
    <s v="music"/>
  </r>
  <r>
    <n v="1725"/>
    <s v="Unveiled Debut Album"/>
    <s v="Christian band signed to VECA Records to release their debut album in Spring 2015.  This ministry is relying on faith-based donations."/>
    <n v="7000"/>
    <n v="2405"/>
    <x v="2"/>
    <x v="0"/>
    <s v="USD"/>
    <n v="1408922049"/>
    <n v="1406330049"/>
    <b v="0"/>
    <n v="9"/>
    <b v="0"/>
    <x v="28"/>
    <n v="34"/>
    <n v="267.22000000000003"/>
    <s v="music"/>
  </r>
  <r>
    <n v="1726"/>
    <s v="&quot;Every Day&quot; CD by Amanda Joy Hall"/>
    <s v="Amanda Joy Hall's sophomore album, &quot;Every Day&quot;. Release expected July 2014"/>
    <n v="7000"/>
    <n v="2405"/>
    <x v="2"/>
    <x v="0"/>
    <s v="USD"/>
    <n v="1403906664"/>
    <n v="1401401064"/>
    <b v="0"/>
    <n v="16"/>
    <b v="0"/>
    <x v="28"/>
    <n v="34"/>
    <n v="150.31"/>
    <s v="music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2"/>
    <x v="1"/>
    <s v="GBP"/>
    <n v="1428231600"/>
    <n v="1423520177"/>
    <b v="0"/>
    <n v="1"/>
    <b v="0"/>
    <x v="28"/>
    <n v="34"/>
    <n v="2400"/>
    <s v="music"/>
  </r>
  <r>
    <n v="1728"/>
    <s v="With His Presence"/>
    <s v="Be in God's presence through instrumental covers of hymns. Help me build a home studio to freely distribute this album."/>
    <n v="7000"/>
    <n v="2400"/>
    <x v="2"/>
    <x v="0"/>
    <s v="USD"/>
    <n v="1445439674"/>
    <n v="1442847674"/>
    <b v="0"/>
    <n v="7"/>
    <b v="0"/>
    <x v="28"/>
    <n v="34"/>
    <n v="342.86"/>
    <s v="music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2"/>
    <x v="0"/>
    <s v="USD"/>
    <n v="1465521306"/>
    <n v="1460337306"/>
    <b v="0"/>
    <n v="0"/>
    <b v="0"/>
    <x v="28"/>
    <n v="34"/>
    <s v="No Backers"/>
    <s v="music"/>
  </r>
  <r>
    <n v="1730"/>
    <s v="Triumph Over Trials/ Hope Through the Hurt"/>
    <s v="Hello, I am raising money to fund my first solo Album.  This project is my testimony that God is truly our shelter in the storm."/>
    <n v="7000"/>
    <n v="2390"/>
    <x v="2"/>
    <x v="0"/>
    <s v="USD"/>
    <n v="1445738783"/>
    <n v="1443146783"/>
    <b v="0"/>
    <n v="0"/>
    <b v="0"/>
    <x v="28"/>
    <n v="34"/>
    <s v="No Backers"/>
    <s v="music"/>
  </r>
  <r>
    <n v="1731"/>
    <s v="Sam Cox Band First Christian Tour"/>
    <s v="We are a Christin Worship band looking to midwest tour. God Bless!"/>
    <n v="7000"/>
    <n v="2389"/>
    <x v="2"/>
    <x v="0"/>
    <s v="USD"/>
    <n v="1434034800"/>
    <n v="1432849552"/>
    <b v="0"/>
    <n v="0"/>
    <b v="0"/>
    <x v="28"/>
    <n v="34"/>
    <s v="No Backers"/>
    <s v="music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2"/>
    <x v="0"/>
    <s v="USD"/>
    <n v="1452920400"/>
    <n v="1447777481"/>
    <b v="0"/>
    <n v="0"/>
    <b v="0"/>
    <x v="28"/>
    <n v="34"/>
    <s v="No Backers"/>
    <s v="music"/>
  </r>
  <r>
    <n v="1733"/>
    <s v="What Faith Is EP/Album"/>
    <s v="I am trying to share the music I am blessed to have written. https://www.johncox4.com or https://reverbnation.com/johncox4"/>
    <n v="7000"/>
    <n v="2372"/>
    <x v="2"/>
    <x v="0"/>
    <s v="USD"/>
    <n v="1473802200"/>
    <n v="1472746374"/>
    <b v="0"/>
    <n v="0"/>
    <b v="0"/>
    <x v="28"/>
    <n v="34"/>
    <s v="No Backers"/>
    <s v="music"/>
  </r>
  <r>
    <n v="1734"/>
    <s v="Street Prophet Los CD and new book"/>
    <s v="This is a double venture project. I have finished a new manuscript and currently working on creating a Christian rap CD."/>
    <n v="7000"/>
    <n v="2370"/>
    <x v="2"/>
    <x v="0"/>
    <s v="USD"/>
    <n v="1431046356"/>
    <n v="1428454356"/>
    <b v="0"/>
    <n v="1"/>
    <b v="0"/>
    <x v="28"/>
    <n v="34"/>
    <n v="2370"/>
    <s v="music"/>
  </r>
  <r>
    <n v="1735"/>
    <s v="Leo's RainSong Artist program"/>
    <s v="RainSong is letting my buy a discounted guitar. I will use this to offer my talents to the ministry programs I'm a part of."/>
    <n v="7000"/>
    <n v="2370"/>
    <x v="2"/>
    <x v="0"/>
    <s v="USD"/>
    <n v="1470598345"/>
    <n v="1468006345"/>
    <b v="0"/>
    <n v="2"/>
    <b v="0"/>
    <x v="28"/>
    <n v="34"/>
    <n v="1185"/>
    <s v="music"/>
  </r>
  <r>
    <n v="1736"/>
    <s v="In His Presence"/>
    <s v="A unique meditative album reflecting on the life of Christ, inviting Him into your presence"/>
    <n v="7000"/>
    <n v="2366"/>
    <x v="2"/>
    <x v="0"/>
    <s v="USD"/>
    <n v="1447018833"/>
    <n v="1444423233"/>
    <b v="0"/>
    <n v="1"/>
    <b v="0"/>
    <x v="28"/>
    <n v="34"/>
    <n v="2366"/>
    <s v="music"/>
  </r>
  <r>
    <n v="1737"/>
    <s v="Healing"/>
    <s v="An instrumental project in which all songs are incorporated around the healing power of our God. Used for times of prayer &amp; devotion"/>
    <n v="7000"/>
    <n v="2363"/>
    <x v="2"/>
    <x v="0"/>
    <s v="USD"/>
    <n v="1437432392"/>
    <n v="1434840392"/>
    <b v="0"/>
    <n v="15"/>
    <b v="0"/>
    <x v="28"/>
    <n v="34"/>
    <n v="157.53"/>
    <s v="music"/>
  </r>
  <r>
    <n v="1738"/>
    <s v="The Flashing Lights"/>
    <s v="Music that inspires and gives hope for overcoming and change. And it is good music."/>
    <n v="7000"/>
    <n v="2361"/>
    <x v="2"/>
    <x v="0"/>
    <s v="USD"/>
    <n v="1412283542"/>
    <n v="1409691542"/>
    <b v="0"/>
    <n v="1"/>
    <b v="0"/>
    <x v="28"/>
    <n v="34"/>
    <n v="2361"/>
    <s v="music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2"/>
    <x v="0"/>
    <s v="USD"/>
    <n v="1462391932"/>
    <n v="1457297932"/>
    <b v="0"/>
    <n v="1"/>
    <b v="0"/>
    <x v="28"/>
    <n v="34"/>
    <n v="2360.3200000000002"/>
    <s v="music"/>
  </r>
  <r>
    <n v="1740"/>
    <s v="Recording Studio Time"/>
    <s v="I recently recorded a new single. With your help I can return to the studio. Would you like to be part of my next worship project?"/>
    <n v="7000"/>
    <n v="2358"/>
    <x v="2"/>
    <x v="0"/>
    <s v="USD"/>
    <n v="1437075422"/>
    <n v="1434483422"/>
    <b v="0"/>
    <n v="0"/>
    <b v="0"/>
    <x v="28"/>
    <n v="34"/>
    <s v="No Backers"/>
    <s v="music"/>
  </r>
  <r>
    <n v="1741"/>
    <s v="Caught off Guard"/>
    <s v="A photo journal documenting my experiences and travels across New Zealand"/>
    <n v="7000"/>
    <n v="2355"/>
    <x v="0"/>
    <x v="1"/>
    <s v="GBP"/>
    <n v="1433948671"/>
    <n v="1430060671"/>
    <b v="0"/>
    <n v="52"/>
    <b v="1"/>
    <x v="20"/>
    <n v="34"/>
    <n v="45.29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x v="0"/>
    <s v="USD"/>
    <n v="1483822800"/>
    <n v="1481058170"/>
    <b v="0"/>
    <n v="34"/>
    <b v="1"/>
    <x v="20"/>
    <n v="34"/>
    <n v="69.260000000000005"/>
    <s v="photography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x v="0"/>
    <s v="USD"/>
    <n v="1472270340"/>
    <n v="1470348775"/>
    <b v="0"/>
    <n v="67"/>
    <b v="1"/>
    <x v="20"/>
    <n v="34"/>
    <n v="35.15"/>
    <s v="photography"/>
  </r>
  <r>
    <n v="1744"/>
    <s v="Water World"/>
    <s v="This book is the embodiment of my passion for water &amp; photography, which I hope will inspire you to pick up your camera and explore."/>
    <n v="7000"/>
    <n v="2345"/>
    <x v="0"/>
    <x v="1"/>
    <s v="GBP"/>
    <n v="1425821477"/>
    <n v="1421937077"/>
    <b v="0"/>
    <n v="70"/>
    <b v="1"/>
    <x v="20"/>
    <n v="34"/>
    <n v="33.5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s v="photography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x v="0"/>
    <s v="USD"/>
    <n v="1479952800"/>
    <n v="1477368867"/>
    <b v="0"/>
    <n v="107"/>
    <b v="1"/>
    <x v="20"/>
    <n v="33"/>
    <n v="21.87"/>
    <s v="photography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x v="1"/>
    <s v="GBP"/>
    <n v="1447426800"/>
    <n v="1444904830"/>
    <b v="0"/>
    <n v="159"/>
    <b v="1"/>
    <x v="20"/>
    <n v="33"/>
    <n v="14.69"/>
    <s v="photography"/>
  </r>
  <r>
    <n v="1748"/>
    <s v="So It Is: Vancouver"/>
    <s v="Telling the story of the city through remarkable people who live in Vancouver today."/>
    <n v="7000"/>
    <n v="2335"/>
    <x v="0"/>
    <x v="5"/>
    <s v="CAD"/>
    <n v="1441234143"/>
    <n v="1438642143"/>
    <b v="0"/>
    <n v="181"/>
    <b v="1"/>
    <x v="20"/>
    <n v="33"/>
    <n v="12.9"/>
    <s v="photography"/>
  </r>
  <r>
    <n v="1749"/>
    <s v="E FOTOGRAFESCHE RECKBLECK - 367 DEEG AM AUSLAND ASAZ"/>
    <s v="Help me fund the production run of my first book by local Photographer Sandro Ortolani."/>
    <n v="7000"/>
    <n v="2333"/>
    <x v="0"/>
    <x v="19"/>
    <s v="EUR"/>
    <n v="1488394800"/>
    <n v="1485213921"/>
    <b v="0"/>
    <n v="131"/>
    <b v="1"/>
    <x v="20"/>
    <n v="33"/>
    <n v="17.80999999999999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x v="0"/>
    <s v="USD"/>
    <n v="1461096304"/>
    <n v="1458936304"/>
    <b v="0"/>
    <n v="125"/>
    <b v="1"/>
    <x v="20"/>
    <n v="33"/>
    <n v="18.649999999999999"/>
    <s v="photography"/>
  </r>
  <r>
    <n v="1751"/>
    <s v="Daily Bread: Stories from Rural Greece"/>
    <s v="Photographs and stories culled from 10 years of road trips through rural Greece"/>
    <n v="7000"/>
    <n v="2325"/>
    <x v="0"/>
    <x v="0"/>
    <s v="USD"/>
    <n v="1426787123"/>
    <n v="1424198723"/>
    <b v="0"/>
    <n v="61"/>
    <b v="1"/>
    <x v="20"/>
    <n v="33"/>
    <n v="38.11"/>
    <s v="photography"/>
  </r>
  <r>
    <n v="1752"/>
    <s v="Adfectus Book"/>
    <s v="A little book of calm, in picture form, that will soothe the soul and un-furrow the brow."/>
    <n v="7000"/>
    <n v="2325"/>
    <x v="0"/>
    <x v="1"/>
    <s v="GBP"/>
    <n v="1476425082"/>
    <n v="1473833082"/>
    <b v="0"/>
    <n v="90"/>
    <b v="1"/>
    <x v="20"/>
    <n v="33"/>
    <n v="25.83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x v="8"/>
    <s v="DKK"/>
    <n v="1458579568"/>
    <n v="1455991168"/>
    <b v="0"/>
    <n v="35"/>
    <b v="1"/>
    <x v="20"/>
    <n v="33"/>
    <n v="66.31"/>
    <s v="photography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x v="5"/>
    <s v="CAD"/>
    <n v="1428091353"/>
    <n v="1425502953"/>
    <b v="0"/>
    <n v="90"/>
    <b v="1"/>
    <x v="20"/>
    <n v="33"/>
    <n v="25.77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x v="0"/>
    <s v="USD"/>
    <n v="1444071361"/>
    <n v="1441479361"/>
    <b v="0"/>
    <n v="4"/>
    <b v="1"/>
    <x v="20"/>
    <n v="33"/>
    <n v="577.75"/>
    <s v="photography"/>
  </r>
  <r>
    <n v="1756"/>
    <s v="214: A Photobook of Dallas Hip Hop"/>
    <s v="214 is a photobook about the local hip hop culture in Dallas, Texas between 2012 and 2014 by photographer, Mariah Tyler."/>
    <n v="7000"/>
    <n v="2305"/>
    <x v="0"/>
    <x v="0"/>
    <s v="USD"/>
    <n v="1472443269"/>
    <n v="1468987269"/>
    <b v="0"/>
    <n v="120"/>
    <b v="1"/>
    <x v="20"/>
    <n v="33"/>
    <n v="19.21"/>
    <s v="photography"/>
  </r>
  <r>
    <n v="1757"/>
    <s v="The Resurgence of Femininity Photo Thesis"/>
    <s v="I want to create a self published photo art book on the topic of the resurgence of femininity."/>
    <n v="7000"/>
    <n v="2300"/>
    <x v="0"/>
    <x v="0"/>
    <s v="USD"/>
    <n v="1485631740"/>
    <n v="1483041083"/>
    <b v="0"/>
    <n v="14"/>
    <b v="1"/>
    <x v="20"/>
    <n v="33"/>
    <n v="164.29"/>
    <s v="photography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x v="0"/>
    <s v="USD"/>
    <n v="1468536992"/>
    <n v="1463352992"/>
    <b v="0"/>
    <n v="27"/>
    <b v="1"/>
    <x v="20"/>
    <n v="33"/>
    <n v="85.19"/>
    <s v="photography"/>
  </r>
  <r>
    <n v="1759"/>
    <s v="Death Valley"/>
    <s v="Death Valley will be the first photo book of Andi State"/>
    <n v="7000"/>
    <n v="2299"/>
    <x v="0"/>
    <x v="0"/>
    <s v="USD"/>
    <n v="1427309629"/>
    <n v="1425585229"/>
    <b v="0"/>
    <n v="49"/>
    <b v="1"/>
    <x v="20"/>
    <n v="33"/>
    <n v="46.92"/>
    <s v="photography"/>
  </r>
  <r>
    <n v="1760"/>
    <s v="Portraits by Aris Jerome"/>
    <s v="Thank you all so much for your pledges! We reached the goal! To continue supporting or for any questions email arisjerome@gmail.com"/>
    <n v="7000"/>
    <n v="2298"/>
    <x v="0"/>
    <x v="0"/>
    <s v="USD"/>
    <n v="1456416513"/>
    <n v="1454688513"/>
    <b v="0"/>
    <n v="102"/>
    <b v="1"/>
    <x v="20"/>
    <n v="33"/>
    <n v="22.53"/>
    <s v="photography"/>
  </r>
  <r>
    <n v="1761"/>
    <s v="I Wanted To See Boobs"/>
    <s v="A hardcover photobook telling the naked truth of a young photographers journey."/>
    <n v="7000"/>
    <n v="2296"/>
    <x v="0"/>
    <x v="1"/>
    <s v="GBP"/>
    <n v="1442065060"/>
    <n v="1437745060"/>
    <b v="0"/>
    <n v="3"/>
    <b v="1"/>
    <x v="20"/>
    <n v="33"/>
    <n v="765.33"/>
    <s v="photography"/>
  </r>
  <r>
    <n v="1762"/>
    <s v="&quot;The Naked Pixel&quot; Ali Pakele"/>
    <s v="Project rewards $25 gets you 190+ digital images"/>
    <n v="6999"/>
    <n v="2291"/>
    <x v="0"/>
    <x v="0"/>
    <s v="USD"/>
    <n v="1457739245"/>
    <n v="1455147245"/>
    <b v="0"/>
    <n v="25"/>
    <b v="1"/>
    <x v="20"/>
    <n v="33"/>
    <n v="91.6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x v="0"/>
    <s v="USD"/>
    <n v="1477255840"/>
    <n v="1474663840"/>
    <b v="0"/>
    <n v="118"/>
    <b v="1"/>
    <x v="20"/>
    <n v="33"/>
    <n v="19.41"/>
    <s v="photography"/>
  </r>
  <r>
    <n v="1764"/>
    <s v="Blood, Sweat &amp; Tears - Photobook"/>
    <s v="Individual sportspeople are masters of their own destiny. This book is a gritty behind the scenes look at boxers striving for success"/>
    <n v="6750"/>
    <n v="2287"/>
    <x v="2"/>
    <x v="1"/>
    <s v="GBP"/>
    <n v="1407065979"/>
    <n v="1404560379"/>
    <b v="1"/>
    <n v="39"/>
    <b v="0"/>
    <x v="20"/>
    <n v="34"/>
    <n v="58.64"/>
    <s v="photography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2"/>
    <x v="0"/>
    <s v="USD"/>
    <n v="1407972712"/>
    <n v="1405380712"/>
    <b v="1"/>
    <n v="103"/>
    <b v="0"/>
    <x v="20"/>
    <n v="34"/>
    <n v="22.19"/>
    <s v="photography"/>
  </r>
  <r>
    <n v="1766"/>
    <s v="Photographic book on Melbourne's music scene"/>
    <s v="I want to create a beautiful book which documents the Melbourne music scene."/>
    <n v="6700"/>
    <n v="2282"/>
    <x v="2"/>
    <x v="2"/>
    <s v="AUD"/>
    <n v="1408999088"/>
    <n v="1407184688"/>
    <b v="1"/>
    <n v="0"/>
    <b v="0"/>
    <x v="20"/>
    <n v="34"/>
    <s v="No Backers"/>
    <s v="photography"/>
  </r>
  <r>
    <n v="1767"/>
    <s v="OR-GÃ“L-HO -A search for meaning during the World Cup"/>
    <s v="A photographic search for the true meaning of pride for ones country during the World Cup"/>
    <n v="6500"/>
    <n v="2280"/>
    <x v="2"/>
    <x v="0"/>
    <s v="USD"/>
    <n v="1407080884"/>
    <n v="1404488884"/>
    <b v="1"/>
    <n v="39"/>
    <b v="0"/>
    <x v="20"/>
    <n v="35"/>
    <n v="58.46"/>
    <s v="photography"/>
  </r>
  <r>
    <n v="1768"/>
    <s v="SWFTTR: Southwest Farm-to-Table Recipes"/>
    <s v="My goal is to create a catalog of farm-to-table recipes with stunning images from restaurants and farms in the southwest."/>
    <n v="6500"/>
    <n v="2270.37"/>
    <x v="2"/>
    <x v="0"/>
    <s v="USD"/>
    <n v="1411824444"/>
    <n v="1406640444"/>
    <b v="1"/>
    <n v="15"/>
    <b v="0"/>
    <x v="20"/>
    <n v="35"/>
    <n v="151.36000000000001"/>
    <s v="photography"/>
  </r>
  <r>
    <n v="1769"/>
    <s v="Navajo Textile Project"/>
    <s v="To create a publication, and exhibition documenting the collection of Jamie Ross, longtime collector of Navajo Textiles"/>
    <n v="6500"/>
    <n v="2265"/>
    <x v="2"/>
    <x v="0"/>
    <s v="USD"/>
    <n v="1421177959"/>
    <n v="1418585959"/>
    <b v="1"/>
    <n v="22"/>
    <b v="0"/>
    <x v="20"/>
    <n v="35"/>
    <n v="102.95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2"/>
    <x v="0"/>
    <s v="USD"/>
    <n v="1413312194"/>
    <n v="1410288194"/>
    <b v="1"/>
    <n v="92"/>
    <b v="0"/>
    <x v="20"/>
    <n v="35"/>
    <n v="24.53"/>
    <s v="photography"/>
  </r>
  <r>
    <n v="1771"/>
    <s v="&quot;Drakes Folly&quot;"/>
    <s v="Photographic book on the historic oil region of Pennsylvania where Edwin Drake drilled the well that started the modern oil industry."/>
    <n v="6500"/>
    <n v="2249"/>
    <x v="2"/>
    <x v="1"/>
    <s v="GBP"/>
    <n v="1414107040"/>
    <n v="1411515040"/>
    <b v="1"/>
    <n v="25"/>
    <b v="0"/>
    <x v="20"/>
    <n v="35"/>
    <n v="89.96"/>
    <s v="photography"/>
  </r>
  <r>
    <n v="1772"/>
    <s v="White Mountain"/>
    <s v="A photobook and a short documentary film telling the story of Holocaust in Northwestern Lithuania"/>
    <n v="6500"/>
    <n v="2245"/>
    <x v="2"/>
    <x v="1"/>
    <s v="GBP"/>
    <n v="1404666836"/>
    <n v="1399482836"/>
    <b v="1"/>
    <n v="19"/>
    <b v="0"/>
    <x v="20"/>
    <n v="35"/>
    <n v="118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2"/>
    <x v="0"/>
    <s v="USD"/>
    <n v="1421691298"/>
    <n v="1417803298"/>
    <b v="1"/>
    <n v="19"/>
    <b v="0"/>
    <x v="20"/>
    <n v="34"/>
    <n v="117.42"/>
    <s v="photography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2"/>
    <x v="0"/>
    <s v="USD"/>
    <n v="1417273140"/>
    <n v="1413609292"/>
    <b v="1"/>
    <n v="13"/>
    <b v="0"/>
    <x v="20"/>
    <n v="34"/>
    <n v="171.57"/>
    <s v="photography"/>
  </r>
  <r>
    <n v="1775"/>
    <s v="Muhammad Ali - The Comeback"/>
    <s v="Rarely seen images of Muhammad Ali in his prime as he trained in Miami Beach at the famous 5th Street Gym in the early 70s"/>
    <n v="6500"/>
    <n v="2230"/>
    <x v="2"/>
    <x v="0"/>
    <s v="USD"/>
    <n v="1414193160"/>
    <n v="1410305160"/>
    <b v="1"/>
    <n v="124"/>
    <b v="0"/>
    <x v="20"/>
    <n v="34"/>
    <n v="17.98"/>
    <s v="photography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2"/>
    <x v="1"/>
    <s v="GBP"/>
    <n v="1414623471"/>
    <n v="1411513071"/>
    <b v="1"/>
    <n v="4"/>
    <b v="0"/>
    <x v="20"/>
    <n v="34"/>
    <n v="555.5"/>
    <s v="photography"/>
  </r>
  <r>
    <n v="1777"/>
    <s v="All along the Control Tower"/>
    <s v="Photobook â€˜All along the Control Towerâ€™ by Theo and Frans Barten. Photos of more than 50 disused WW2 Control Towers in the UK."/>
    <n v="6500"/>
    <n v="2222"/>
    <x v="2"/>
    <x v="9"/>
    <s v="EUR"/>
    <n v="1424421253"/>
    <n v="1421829253"/>
    <b v="1"/>
    <n v="10"/>
    <b v="0"/>
    <x v="20"/>
    <n v="34"/>
    <n v="222.2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2"/>
    <x v="0"/>
    <s v="USD"/>
    <n v="1427485395"/>
    <n v="1423600995"/>
    <b v="1"/>
    <n v="15"/>
    <b v="0"/>
    <x v="20"/>
    <n v="34"/>
    <n v="147.66999999999999"/>
    <s v="photography"/>
  </r>
  <r>
    <n v="1779"/>
    <s v="Ozymandias : a photo book"/>
    <s v="Publication of an award-winning photographic series that explores the endless and beautiful dance between creation and destruction."/>
    <n v="6500"/>
    <n v="2210"/>
    <x v="2"/>
    <x v="0"/>
    <s v="USD"/>
    <n v="1472834180"/>
    <n v="1470242180"/>
    <b v="1"/>
    <n v="38"/>
    <b v="0"/>
    <x v="20"/>
    <n v="34"/>
    <n v="58.16"/>
    <s v="photography"/>
  </r>
  <r>
    <n v="1780"/>
    <s v="Native Nation"/>
    <s v="It is time to recognize and give to the indigenus groups the credit they deserve. It is time to understand where we come from."/>
    <n v="6500"/>
    <n v="2210"/>
    <x v="2"/>
    <x v="0"/>
    <s v="USD"/>
    <n v="1467469510"/>
    <n v="1462285510"/>
    <b v="1"/>
    <n v="152"/>
    <b v="0"/>
    <x v="20"/>
    <n v="34"/>
    <n v="14.5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2"/>
    <x v="0"/>
    <s v="USD"/>
    <n v="1473950945"/>
    <n v="1471272545"/>
    <b v="1"/>
    <n v="24"/>
    <b v="0"/>
    <x v="20"/>
    <n v="34"/>
    <n v="91.83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2"/>
    <x v="0"/>
    <s v="USD"/>
    <n v="1456062489"/>
    <n v="1453211289"/>
    <b v="1"/>
    <n v="76"/>
    <b v="0"/>
    <x v="20"/>
    <n v="34"/>
    <n v="28.97"/>
    <s v="photography"/>
  </r>
  <r>
    <n v="1783"/>
    <s v="Hues of my Vision"/>
    <s v="My Buddy Spirit and I, Ara, camping full time camera on hand for a bit over nine years. &quot;Hue of my Vision&quot; is our Photo Book."/>
    <n v="6500"/>
    <n v="2200"/>
    <x v="2"/>
    <x v="0"/>
    <s v="USD"/>
    <n v="1432248478"/>
    <n v="1429656478"/>
    <b v="1"/>
    <n v="185"/>
    <b v="0"/>
    <x v="20"/>
    <n v="34"/>
    <n v="11.89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2"/>
    <x v="0"/>
    <s v="USD"/>
    <n v="1422674700"/>
    <n v="1419954240"/>
    <b v="1"/>
    <n v="33"/>
    <b v="0"/>
    <x v="20"/>
    <n v="34"/>
    <n v="66.61"/>
    <s v="photography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x v="20"/>
    <n v="34"/>
    <n v="20.329999999999998"/>
    <s v="photography"/>
  </r>
  <r>
    <n v="1786"/>
    <s v="Observations in 6x6"/>
    <s v="A photo book that shows a timeless trip from Portugal to Sri Lanka in a subjective point of view through an old Hasselblad objective."/>
    <n v="6500"/>
    <n v="2195"/>
    <x v="2"/>
    <x v="9"/>
    <s v="EUR"/>
    <n v="1418649177"/>
    <n v="1416057177"/>
    <b v="1"/>
    <n v="29"/>
    <b v="0"/>
    <x v="20"/>
    <n v="34"/>
    <n v="75.69"/>
    <s v="photography"/>
  </r>
  <r>
    <n v="1787"/>
    <s v="Alpamayo to Yerupaja"/>
    <s v="Raising awareness to the effects of global warming through photographs of the high mountains of Peru."/>
    <n v="6500"/>
    <n v="2193"/>
    <x v="2"/>
    <x v="0"/>
    <s v="USD"/>
    <n v="1428158637"/>
    <n v="1425570237"/>
    <b v="1"/>
    <n v="24"/>
    <b v="0"/>
    <x v="20"/>
    <n v="34"/>
    <n v="91.38"/>
    <s v="photography"/>
  </r>
  <r>
    <n v="1788"/>
    <s v="Beyond the Pale"/>
    <s v="A photo book celebrating Goths, exploring their lives and giving an insight into what Goth is for them."/>
    <n v="6500"/>
    <n v="2191"/>
    <x v="2"/>
    <x v="1"/>
    <s v="GBP"/>
    <n v="1414795542"/>
    <n v="1412203542"/>
    <b v="1"/>
    <n v="4"/>
    <b v="0"/>
    <x v="20"/>
    <n v="34"/>
    <n v="547.75"/>
    <s v="photography"/>
  </r>
  <r>
    <n v="1789"/>
    <s v="Paintball: Beyond The Paint"/>
    <s v="I want to create a portfolio to show all the aspects of the adrenaline filled game of paintball. Focusing on tournament players"/>
    <n v="6450"/>
    <n v="2191"/>
    <x v="2"/>
    <x v="0"/>
    <s v="USD"/>
    <n v="1421042403"/>
    <n v="1415858403"/>
    <b v="1"/>
    <n v="4"/>
    <b v="0"/>
    <x v="20"/>
    <n v="34"/>
    <n v="547.75"/>
    <s v="photography"/>
  </r>
  <r>
    <n v="1790"/>
    <s v="Return to Relevance: The Scott Hyde Archive"/>
    <s v="70 years of incredible photography sits patiently in old film sheet boxes, waiting for a return to relevance."/>
    <n v="6350"/>
    <n v="2182"/>
    <x v="2"/>
    <x v="0"/>
    <s v="USD"/>
    <n v="1423152678"/>
    <n v="1420560678"/>
    <b v="1"/>
    <n v="15"/>
    <b v="0"/>
    <x v="20"/>
    <n v="34"/>
    <n v="145.47"/>
    <s v="photography"/>
  </r>
  <r>
    <n v="1791"/>
    <s v="disCover: Napoli"/>
    <s v="For the love of street photography and the beauty of traditional cultures in southern Italy."/>
    <n v="6300"/>
    <n v="2182"/>
    <x v="2"/>
    <x v="1"/>
    <s v="GBP"/>
    <n v="1422553565"/>
    <n v="1417369565"/>
    <b v="1"/>
    <n v="4"/>
    <b v="0"/>
    <x v="20"/>
    <n v="35"/>
    <n v="545.5"/>
    <s v="photography"/>
  </r>
  <r>
    <n v="1792"/>
    <s v="Bensinger's: Photographs by Helaine Garren"/>
    <s v="In 1970 Helaine Garren shot a series of images at Bensingerâ€™s Pool Hall in Chicago, Illinois."/>
    <n v="6300"/>
    <n v="2180"/>
    <x v="2"/>
    <x v="0"/>
    <s v="USD"/>
    <n v="1439189940"/>
    <n v="1435970682"/>
    <b v="1"/>
    <n v="139"/>
    <b v="0"/>
    <x v="20"/>
    <n v="35"/>
    <n v="15.68"/>
    <s v="photography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2"/>
    <x v="2"/>
    <s v="AUD"/>
    <n v="1417127040"/>
    <n v="1414531440"/>
    <b v="1"/>
    <n v="2"/>
    <b v="0"/>
    <x v="20"/>
    <n v="36"/>
    <n v="1087.5"/>
    <s v="photography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2"/>
    <x v="0"/>
    <s v="USD"/>
    <n v="1423660422"/>
    <n v="1420636422"/>
    <b v="1"/>
    <n v="18"/>
    <b v="0"/>
    <x v="20"/>
    <n v="36"/>
    <n v="120.61"/>
    <s v="photography"/>
  </r>
  <r>
    <n v="1795"/>
    <s v="THE AFGHANS - A Photo Book"/>
    <s v="A photography book documenting the impact of the ISAF mission on the Afghan people of Mazar-e Sharif."/>
    <n v="6000"/>
    <n v="2161"/>
    <x v="2"/>
    <x v="12"/>
    <s v="EUR"/>
    <n v="1476460800"/>
    <n v="1473922541"/>
    <b v="1"/>
    <n v="81"/>
    <b v="0"/>
    <x v="20"/>
    <n v="36"/>
    <n v="26.68"/>
    <s v="photography"/>
  </r>
  <r>
    <n v="1796"/>
    <s v="Kenema"/>
    <s v="Kenema is a stunning portrait photography book by British Photographer, Peter Dibdin, capturing community life in Kenema, Sierra Leone."/>
    <n v="6000"/>
    <n v="2160"/>
    <x v="2"/>
    <x v="1"/>
    <s v="GBP"/>
    <n v="1469356366"/>
    <n v="1464172366"/>
    <b v="1"/>
    <n v="86"/>
    <b v="0"/>
    <x v="20"/>
    <n v="36"/>
    <n v="25.12"/>
    <s v="photography"/>
  </r>
  <r>
    <n v="1797"/>
    <s v="Remnants, A Photography Book to Send to Congress"/>
    <s v="A photography book that serves as a call to action for Congress to stand up for survivors of domestic and sexual assault."/>
    <n v="6000"/>
    <n v="2159"/>
    <x v="2"/>
    <x v="0"/>
    <s v="USD"/>
    <n v="1481809189"/>
    <n v="1479217189"/>
    <b v="1"/>
    <n v="140"/>
    <b v="0"/>
    <x v="20"/>
    <n v="36"/>
    <n v="15.42"/>
    <s v="photography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2"/>
    <x v="0"/>
    <s v="USD"/>
    <n v="1454572233"/>
    <n v="1449388233"/>
    <b v="1"/>
    <n v="37"/>
    <b v="0"/>
    <x v="20"/>
    <n v="36"/>
    <n v="58.27"/>
    <s v="photography"/>
  </r>
  <r>
    <n v="1799"/>
    <s v="The UnDiscovered Image"/>
    <s v="The UnDiscovered Image, a monthly publication dedicated to photographers."/>
    <n v="6000"/>
    <n v="2155"/>
    <x v="2"/>
    <x v="1"/>
    <s v="GBP"/>
    <n v="1415740408"/>
    <n v="1414008808"/>
    <b v="1"/>
    <n v="6"/>
    <b v="0"/>
    <x v="20"/>
    <n v="36"/>
    <n v="359.17"/>
    <s v="photography"/>
  </r>
  <r>
    <n v="1800"/>
    <s v="The Sikh Project Book"/>
    <s v="Shot over 3 years in the U.K &amp; U.S, and featured in press worldwide, we need your help to back the highly anticipated Sikh Project book"/>
    <n v="6000"/>
    <n v="2154.66"/>
    <x v="2"/>
    <x v="1"/>
    <s v="GBP"/>
    <n v="1476109970"/>
    <n v="1473517970"/>
    <b v="1"/>
    <n v="113"/>
    <b v="0"/>
    <x v="20"/>
    <n v="36"/>
    <n v="19.07"/>
    <s v="photography"/>
  </r>
  <r>
    <n v="1801"/>
    <s v="Come, Bring, Punish"/>
    <s v="Get involved in Come, Bring, Punish, a new photo book by Ewen Spencer, documenting the European Ballroom scene and the life around it"/>
    <n v="6000"/>
    <n v="2152"/>
    <x v="2"/>
    <x v="1"/>
    <s v="GBP"/>
    <n v="1450181400"/>
    <n v="1447429868"/>
    <b v="1"/>
    <n v="37"/>
    <b v="0"/>
    <x v="20"/>
    <n v="36"/>
    <n v="58.16"/>
    <s v="photography"/>
  </r>
  <r>
    <n v="1802"/>
    <s v="Out Of The Dark"/>
    <s v="Inner Darkness turned into a photobook. Personal work i shot during my recovery...in Berlin."/>
    <n v="6000"/>
    <n v="2152"/>
    <x v="2"/>
    <x v="12"/>
    <s v="EUR"/>
    <n v="1435442340"/>
    <n v="1433416830"/>
    <b v="1"/>
    <n v="18"/>
    <b v="0"/>
    <x v="20"/>
    <n v="36"/>
    <n v="119.56"/>
    <s v="photography"/>
  </r>
  <r>
    <n v="1803"/>
    <s v="On the Verge, the book."/>
    <s v="Photographs capture fleeting experiences, where childhood is our past and adulthood is our future. In between. On the verge."/>
    <n v="6000"/>
    <n v="2150.1"/>
    <x v="2"/>
    <x v="0"/>
    <s v="USD"/>
    <n v="1423878182"/>
    <n v="1421199782"/>
    <b v="1"/>
    <n v="75"/>
    <b v="0"/>
    <x v="20"/>
    <n v="36"/>
    <n v="28.67"/>
    <s v="photography"/>
  </r>
  <r>
    <n v="1804"/>
    <s v="No Dar Papaya:  Photographs from Colombia 2003-2013"/>
    <s v="A beautiful book of Polaroid photographs which celebrates the beauty, diversity, and distinctive character of Colombia"/>
    <n v="6000"/>
    <n v="2147"/>
    <x v="2"/>
    <x v="0"/>
    <s v="USD"/>
    <n v="1447521404"/>
    <n v="1444061804"/>
    <b v="1"/>
    <n v="52"/>
    <b v="0"/>
    <x v="20"/>
    <n v="36"/>
    <n v="41.29"/>
    <s v="photography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2"/>
    <x v="12"/>
    <s v="EUR"/>
    <n v="1443808800"/>
    <n v="1441048658"/>
    <b v="1"/>
    <n v="122"/>
    <b v="0"/>
    <x v="20"/>
    <n v="36"/>
    <n v="17.579999999999998"/>
    <s v="photography"/>
  </r>
  <r>
    <n v="1806"/>
    <s v="American Presidents Naked"/>
    <s v="Join me in publishing an amazing and unprecedented book with full frontal photopraphs of 8 American Presidents Naked"/>
    <n v="6000"/>
    <n v="2145"/>
    <x v="2"/>
    <x v="1"/>
    <s v="GBP"/>
    <n v="1412090349"/>
    <n v="1409066349"/>
    <b v="1"/>
    <n v="8"/>
    <b v="0"/>
    <x v="20"/>
    <n v="36"/>
    <n v="268.13"/>
    <s v="photography"/>
  </r>
  <r>
    <n v="1807"/>
    <s v="Anywhere but Here"/>
    <s v="I want to explore alternative cultures and lifestyles in America."/>
    <n v="6000"/>
    <n v="2144.34"/>
    <x v="2"/>
    <x v="0"/>
    <s v="USD"/>
    <n v="1411868313"/>
    <n v="1409276313"/>
    <b v="1"/>
    <n v="8"/>
    <b v="0"/>
    <x v="20"/>
    <n v="36"/>
    <n v="268.04000000000002"/>
    <s v="photography"/>
  </r>
  <r>
    <n v="1808"/>
    <s v="An Iranian Journey"/>
    <s v="An Iranian Journey exposes the duality of life in modern Iran where youth navigate a thicket of Islamic laws and customs to live freely"/>
    <n v="6000"/>
    <n v="2143"/>
    <x v="2"/>
    <x v="0"/>
    <s v="USD"/>
    <n v="1486830030"/>
    <n v="1483806030"/>
    <b v="1"/>
    <n v="96"/>
    <b v="0"/>
    <x v="20"/>
    <n v="36"/>
    <n v="22.32"/>
    <s v="photography"/>
  </r>
  <r>
    <n v="1809"/>
    <s v="Hamilton: A Different Perspective"/>
    <s v="A stunning photo book highlighting the visual diversity of the City of Hamilton and showcasing it in a new light."/>
    <n v="6000"/>
    <n v="2142"/>
    <x v="2"/>
    <x v="5"/>
    <s v="CAD"/>
    <n v="1425246439"/>
    <n v="1422222439"/>
    <b v="1"/>
    <n v="9"/>
    <b v="0"/>
    <x v="20"/>
    <n v="36"/>
    <n v="238"/>
    <s v="photography"/>
  </r>
  <r>
    <n v="1810"/>
    <s v="Film Speed"/>
    <s v="Film Speed is a series of Zines focusing on architecture shot completely on 35 and 120mm film."/>
    <n v="6000"/>
    <n v="2141"/>
    <x v="2"/>
    <x v="0"/>
    <s v="USD"/>
    <n v="1408657826"/>
    <n v="1407621026"/>
    <b v="0"/>
    <n v="2"/>
    <b v="0"/>
    <x v="20"/>
    <n v="36"/>
    <n v="1070.5"/>
    <s v="photography"/>
  </r>
  <r>
    <n v="1811"/>
    <s v="The Year of Sunsets"/>
    <s v="A collection of 365 color photographs of sunsets in 2014, beautifully presented in a hardcover book."/>
    <n v="6000"/>
    <n v="2140"/>
    <x v="2"/>
    <x v="0"/>
    <s v="USD"/>
    <n v="1414123200"/>
    <n v="1408962270"/>
    <b v="0"/>
    <n v="26"/>
    <b v="0"/>
    <x v="20"/>
    <n v="36"/>
    <n v="82.31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2"/>
    <x v="1"/>
    <s v="GBP"/>
    <n v="1467531536"/>
    <n v="1464939536"/>
    <b v="0"/>
    <n v="23"/>
    <b v="0"/>
    <x v="20"/>
    <n v="36"/>
    <n v="93.04"/>
    <s v="photography"/>
  </r>
  <r>
    <n v="1813"/>
    <s v="Libya : The Lost Days"/>
    <s v="This project aims to document, Libyan photographic history; through both print and artisan mediums ."/>
    <n v="6000"/>
    <n v="2132"/>
    <x v="2"/>
    <x v="1"/>
    <s v="GBP"/>
    <n v="1407532812"/>
    <n v="1404940812"/>
    <b v="0"/>
    <n v="0"/>
    <b v="0"/>
    <x v="20"/>
    <n v="36"/>
    <s v="No Backers"/>
    <s v="photography"/>
  </r>
  <r>
    <n v="1814"/>
    <s v="My Favourite Colour Was Yellow"/>
    <s v="A self published photo book documenting the overwhelming presence of the colour pink, in young girls lives here in the UK."/>
    <n v="6000"/>
    <n v="2132"/>
    <x v="2"/>
    <x v="1"/>
    <s v="GBP"/>
    <n v="1425108736"/>
    <n v="1422516736"/>
    <b v="0"/>
    <n v="140"/>
    <b v="0"/>
    <x v="20"/>
    <n v="36"/>
    <n v="15.23"/>
    <s v="photography"/>
  </r>
  <r>
    <n v="1815"/>
    <s v="Texas to Florida"/>
    <s v="Photographic roadtrip from Dallas/Ft Worth, Texas to Florida's beaches. A summer photography roadtrip project to include 5 states."/>
    <n v="6000"/>
    <n v="2130"/>
    <x v="2"/>
    <x v="0"/>
    <s v="USD"/>
    <n v="1435787137"/>
    <n v="1434577537"/>
    <b v="0"/>
    <n v="0"/>
    <b v="0"/>
    <x v="20"/>
    <n v="36"/>
    <s v="No Backers"/>
    <s v="photography"/>
  </r>
  <r>
    <n v="1816"/>
    <s v="Moments of Passion"/>
    <s v="A unique Photographic Book Project about the Passionate Moments and Strong Emotions that lie within Karate"/>
    <n v="6000"/>
    <n v="2130"/>
    <x v="2"/>
    <x v="16"/>
    <s v="CHF"/>
    <n v="1469473200"/>
    <n v="1467061303"/>
    <b v="0"/>
    <n v="6"/>
    <b v="0"/>
    <x v="20"/>
    <n v="36"/>
    <n v="355"/>
    <s v="photography"/>
  </r>
  <r>
    <n v="1817"/>
    <s v="Through the Lens of Jerry Gustafson"/>
    <s v="Hundreds of breathtaking rodeo photographs collected in a beautiful coffee table book."/>
    <n v="6000"/>
    <n v="2129"/>
    <x v="2"/>
    <x v="0"/>
    <s v="USD"/>
    <n v="1485759540"/>
    <n v="1480607607"/>
    <b v="0"/>
    <n v="100"/>
    <b v="0"/>
    <x v="20"/>
    <n v="35"/>
    <n v="21.29"/>
    <s v="photography"/>
  </r>
  <r>
    <n v="1818"/>
    <s v="Give Me Your Goofy-ist"/>
    <s v="We are all different, this is a way to honor and celebrate the authenticity in being different."/>
    <n v="6000"/>
    <n v="2125.9899999999998"/>
    <x v="2"/>
    <x v="0"/>
    <s v="USD"/>
    <n v="1428035850"/>
    <n v="1425447450"/>
    <b v="0"/>
    <n v="0"/>
    <b v="0"/>
    <x v="20"/>
    <n v="35"/>
    <s v="No Backers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2"/>
    <x v="0"/>
    <s v="USD"/>
    <n v="1406743396"/>
    <n v="1404151396"/>
    <b v="0"/>
    <n v="4"/>
    <b v="0"/>
    <x v="20"/>
    <n v="35"/>
    <n v="530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2"/>
    <x v="0"/>
    <s v="USD"/>
    <n v="1427850090"/>
    <n v="1425261690"/>
    <b v="0"/>
    <n v="8"/>
    <b v="0"/>
    <x v="20"/>
    <n v="35"/>
    <n v="264.38"/>
    <s v="photography"/>
  </r>
  <r>
    <n v="1821"/>
    <s v="Glass Cloud on the road!"/>
    <s v="Glass Cloud tour dates are already beginning to pile up. They are turning to YOU to help get them from town to town."/>
    <n v="6000"/>
    <n v="2113"/>
    <x v="0"/>
    <x v="0"/>
    <s v="USD"/>
    <n v="1330760367"/>
    <n v="1326872367"/>
    <b v="0"/>
    <n v="57"/>
    <b v="1"/>
    <x v="11"/>
    <n v="35"/>
    <n v="37.07"/>
    <s v="music"/>
  </r>
  <r>
    <n v="1822"/>
    <s v="Wood Butcher's new music video- I Don't Wanna Party"/>
    <s v="Wood Butcher needs your help to make this happen. Buy a CD, support local music!"/>
    <n v="6000"/>
    <n v="2112.9899999999998"/>
    <x v="0"/>
    <x v="5"/>
    <s v="CAD"/>
    <n v="1391194860"/>
    <n v="1388084862"/>
    <b v="0"/>
    <n v="11"/>
    <b v="1"/>
    <x v="11"/>
    <n v="35"/>
    <n v="192.09"/>
    <s v="music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x v="0"/>
    <s v="USD"/>
    <n v="1351095976"/>
    <n v="1348503976"/>
    <b v="0"/>
    <n v="33"/>
    <b v="1"/>
    <x v="11"/>
    <n v="35"/>
    <n v="63.95"/>
    <s v="music"/>
  </r>
  <r>
    <n v="1824"/>
    <s v="Tin Man's Broken Wisdom Fund"/>
    <s v="cd fund raiser"/>
    <n v="6000"/>
    <n v="2110"/>
    <x v="0"/>
    <x v="0"/>
    <s v="USD"/>
    <n v="1389146880"/>
    <n v="1387403967"/>
    <b v="0"/>
    <n v="40"/>
    <b v="1"/>
    <x v="11"/>
    <n v="35"/>
    <n v="52.75"/>
    <s v="music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x v="0"/>
    <s v="USD"/>
    <n v="1373572903"/>
    <n v="1371585703"/>
    <b v="0"/>
    <n v="50"/>
    <b v="1"/>
    <x v="11"/>
    <n v="35"/>
    <n v="42.14"/>
    <s v="music"/>
  </r>
  <r>
    <n v="1826"/>
    <s v="BEAR GHOST! Professional Recording! Yay!"/>
    <s v="Hear your favorite Bear Ghost in eargasmic quality!"/>
    <n v="6000"/>
    <n v="2103"/>
    <x v="0"/>
    <x v="0"/>
    <s v="USD"/>
    <n v="1392675017"/>
    <n v="1390083017"/>
    <b v="0"/>
    <n v="38"/>
    <b v="1"/>
    <x v="11"/>
    <n v="35"/>
    <n v="55.34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x v="0"/>
    <s v="USD"/>
    <n v="1299138561"/>
    <n v="1294818561"/>
    <b v="0"/>
    <n v="96"/>
    <b v="1"/>
    <x v="11"/>
    <n v="35"/>
    <n v="21.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x v="0"/>
    <s v="USD"/>
    <n v="1399672800"/>
    <n v="1396906530"/>
    <b v="0"/>
    <n v="48"/>
    <b v="1"/>
    <x v="11"/>
    <n v="35"/>
    <n v="43.79"/>
    <s v="music"/>
  </r>
  <r>
    <n v="1829"/>
    <s v="Help JUICE (Boston) Record Their First Album"/>
    <s v="Everything is set to record are EP except for our finances. Please donate if you can! Any amount is appreciated. "/>
    <n v="6000"/>
    <n v="2101"/>
    <x v="0"/>
    <x v="0"/>
    <s v="USD"/>
    <n v="1295647200"/>
    <n v="1291428371"/>
    <b v="0"/>
    <n v="33"/>
    <b v="1"/>
    <x v="11"/>
    <n v="35"/>
    <n v="63.67"/>
    <s v="music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x v="0"/>
    <s v="USD"/>
    <n v="1393259107"/>
    <n v="1390667107"/>
    <b v="0"/>
    <n v="226"/>
    <b v="1"/>
    <x v="11"/>
    <n v="35"/>
    <n v="9.2899999999999991"/>
    <s v="music"/>
  </r>
  <r>
    <n v="1831"/>
    <s v="Darling Waste Trailer Bail Out!"/>
    <s v="After a 2 year Odyssey, Darling Waste's trailer is still not home! We need $3,500 to get it through U.S. Customs!"/>
    <n v="6000"/>
    <n v="2100"/>
    <x v="0"/>
    <x v="0"/>
    <s v="USD"/>
    <n v="1336866863"/>
    <n v="1335570863"/>
    <b v="0"/>
    <n v="14"/>
    <b v="1"/>
    <x v="11"/>
    <n v="35"/>
    <n v="150"/>
    <s v="music"/>
  </r>
  <r>
    <n v="1832"/>
    <s v="Black Swan Theories Debut CD"/>
    <s v="Hi! We're the music duo Black Swan Theories and our project is to manufacture our debut CD of 10 already-completed songs.  "/>
    <n v="6000"/>
    <n v="2100"/>
    <x v="0"/>
    <x v="0"/>
    <s v="USD"/>
    <n v="1299243427"/>
    <n v="1296651427"/>
    <b v="0"/>
    <n v="20"/>
    <b v="1"/>
    <x v="11"/>
    <n v="35"/>
    <n v="105"/>
    <s v="music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x v="0"/>
    <s v="USD"/>
    <n v="1362211140"/>
    <n v="1359421403"/>
    <b v="0"/>
    <n v="25"/>
    <b v="1"/>
    <x v="11"/>
    <n v="35"/>
    <n v="84"/>
    <s v="music"/>
  </r>
  <r>
    <n v="1834"/>
    <s v="TDJ - All Part of the Plan EP/Tour"/>
    <s v="Help us fund our first tour and promote our new EP!"/>
    <n v="6000"/>
    <n v="2095.2600000000002"/>
    <x v="0"/>
    <x v="0"/>
    <s v="USD"/>
    <n v="1422140895"/>
    <n v="1418684895"/>
    <b v="0"/>
    <n v="90"/>
    <b v="1"/>
    <x v="11"/>
    <n v="35"/>
    <n v="23.28"/>
    <s v="music"/>
  </r>
  <r>
    <n v="1835"/>
    <s v="DIRTY LITTLE REBEL EP"/>
    <s v="WE ARE A HARD ROCK/PUNK BAND SEEKING FUNDS TO RECORD A NEW EP. _x000a__x000a_https://www.reverbnation.com/dirtylittlerebel"/>
    <n v="6000"/>
    <n v="2095"/>
    <x v="0"/>
    <x v="1"/>
    <s v="GBP"/>
    <n v="1459439471"/>
    <n v="1456851071"/>
    <b v="0"/>
    <n v="11"/>
    <b v="1"/>
    <x v="11"/>
    <n v="35"/>
    <n v="190.45"/>
    <s v="music"/>
  </r>
  <r>
    <n v="1836"/>
    <s v="KICKSTART OUR &lt;+3"/>
    <s v="Help fund our 2013 Sound &amp; Lighting Touring rig!"/>
    <n v="6000"/>
    <n v="2093"/>
    <x v="0"/>
    <x v="0"/>
    <s v="USD"/>
    <n v="1361129129"/>
    <n v="1359660329"/>
    <b v="0"/>
    <n v="55"/>
    <b v="1"/>
    <x v="11"/>
    <n v="35"/>
    <n v="38.049999999999997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x v="0"/>
    <s v="USD"/>
    <n v="1332029335"/>
    <n v="1326848935"/>
    <b v="0"/>
    <n v="30"/>
    <b v="1"/>
    <x v="11"/>
    <n v="35"/>
    <n v="69.569999999999993"/>
    <s v="music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x v="0"/>
    <s v="USD"/>
    <n v="1317438000"/>
    <n v="1314989557"/>
    <b v="0"/>
    <n v="28"/>
    <b v="1"/>
    <x v="11"/>
    <n v="35"/>
    <n v="74.5"/>
    <s v="music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x v="0"/>
    <s v="USD"/>
    <n v="1475342382"/>
    <n v="1472750382"/>
    <b v="0"/>
    <n v="45"/>
    <b v="1"/>
    <x v="11"/>
    <n v="35"/>
    <n v="46.27"/>
    <s v="music"/>
  </r>
  <r>
    <n v="1840"/>
    <s v="City of the Weak on Tour!"/>
    <s v="St. Paul five-piece band City of the Weak hits the road May 9th, heading for Ft. Lauderdale to attend the Driven Music Conference!"/>
    <n v="6000"/>
    <n v="2080"/>
    <x v="0"/>
    <x v="0"/>
    <s v="USD"/>
    <n v="1367902740"/>
    <n v="1366251510"/>
    <b v="0"/>
    <n v="13"/>
    <b v="1"/>
    <x v="11"/>
    <n v="35"/>
    <n v="160"/>
    <s v="music"/>
  </r>
  <r>
    <n v="1841"/>
    <s v="Hydra Effect Debut EP"/>
    <s v="Hard Rock with a Positive Message. Help us fund, release and promote our debut EP!"/>
    <n v="6000"/>
    <n v="2076"/>
    <x v="0"/>
    <x v="0"/>
    <s v="USD"/>
    <n v="1400561940"/>
    <n v="1397679445"/>
    <b v="0"/>
    <n v="40"/>
    <b v="1"/>
    <x v="11"/>
    <n v="35"/>
    <n v="51.9"/>
    <s v="music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x v="0"/>
    <s v="USD"/>
    <n v="1425275940"/>
    <n v="1422371381"/>
    <b v="0"/>
    <n v="21"/>
    <b v="1"/>
    <x v="11"/>
    <n v="35"/>
    <n v="98.86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x v="0"/>
    <s v="USD"/>
    <n v="1298245954"/>
    <n v="1295653954"/>
    <b v="0"/>
    <n v="134"/>
    <b v="1"/>
    <x v="11"/>
    <n v="35"/>
    <n v="15.49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x v="0"/>
    <s v="USD"/>
    <n v="1307761200"/>
    <n v="1304464914"/>
    <b v="0"/>
    <n v="20"/>
    <b v="1"/>
    <x v="11"/>
    <n v="35"/>
    <n v="103.6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x v="0"/>
    <s v="USD"/>
    <n v="1466139300"/>
    <n v="1464854398"/>
    <b v="0"/>
    <n v="19"/>
    <b v="1"/>
    <x v="11"/>
    <n v="35"/>
    <n v="108.9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x v="0"/>
    <s v="USD"/>
    <n v="1355585777"/>
    <n v="1352993777"/>
    <b v="0"/>
    <n v="209"/>
    <b v="1"/>
    <x v="11"/>
    <n v="35"/>
    <n v="9.9"/>
    <s v="music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x v="0"/>
    <s v="USD"/>
    <n v="1429594832"/>
    <n v="1427780432"/>
    <b v="0"/>
    <n v="38"/>
    <b v="1"/>
    <x v="11"/>
    <n v="35"/>
    <n v="54.47"/>
    <s v="music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x v="0"/>
    <s v="USD"/>
    <n v="1312095540"/>
    <n v="1306608888"/>
    <b v="0"/>
    <n v="24"/>
    <b v="1"/>
    <x v="11"/>
    <n v="34"/>
    <n v="86.04"/>
    <s v="music"/>
  </r>
  <r>
    <n v="1849"/>
    <s v="Release the Skyline Album"/>
    <s v="Release the Skylines is a small, local Cleveland metal band looking to record an album."/>
    <n v="6000"/>
    <n v="2065"/>
    <x v="0"/>
    <x v="0"/>
    <s v="USD"/>
    <n v="1350505059"/>
    <n v="1347913059"/>
    <b v="0"/>
    <n v="8"/>
    <b v="1"/>
    <x v="11"/>
    <n v="34"/>
    <n v="258.13"/>
    <s v="music"/>
  </r>
  <r>
    <n v="1850"/>
    <s v="WILKES EP"/>
    <s v="WILKES is the solo venture of HighFlightSociety singer / Disciple bassist, Jason Wilkes. This project is to fund the debut 6 song EP."/>
    <n v="6000"/>
    <n v="2063"/>
    <x v="0"/>
    <x v="0"/>
    <s v="USD"/>
    <n v="1405033300"/>
    <n v="1402441300"/>
    <b v="0"/>
    <n v="179"/>
    <b v="1"/>
    <x v="11"/>
    <n v="34"/>
    <n v="11.53"/>
    <s v="music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x v="0"/>
    <s v="USD"/>
    <n v="1406509200"/>
    <n v="1404769538"/>
    <b v="0"/>
    <n v="26"/>
    <b v="1"/>
    <x v="11"/>
    <n v="34"/>
    <n v="79.23"/>
    <s v="music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x v="0"/>
    <s v="USD"/>
    <n v="1429920000"/>
    <n v="1426703452"/>
    <b v="0"/>
    <n v="131"/>
    <b v="1"/>
    <x v="11"/>
    <n v="34"/>
    <n v="15.73"/>
    <s v="music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x v="0"/>
    <s v="USD"/>
    <n v="1352860017"/>
    <n v="1348536417"/>
    <b v="0"/>
    <n v="14"/>
    <b v="1"/>
    <x v="11"/>
    <n v="34"/>
    <n v="147.07"/>
    <s v="music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x v="0"/>
    <s v="USD"/>
    <n v="1369355437"/>
    <n v="1366763437"/>
    <b v="0"/>
    <n v="174"/>
    <b v="1"/>
    <x v="11"/>
    <n v="34"/>
    <n v="11.82"/>
    <s v="music"/>
  </r>
  <r>
    <n v="1855"/>
    <s v="Motion Device Debut EP"/>
    <s v="11 year old Sara &amp; Motion Device want rock &amp; metal fans all over the world to unite and join the ROCK REVOLUTION!!!"/>
    <n v="6000"/>
    <n v="2055"/>
    <x v="0"/>
    <x v="5"/>
    <s v="CAD"/>
    <n v="1389012940"/>
    <n v="1385124940"/>
    <b v="0"/>
    <n v="191"/>
    <b v="1"/>
    <x v="11"/>
    <n v="34"/>
    <n v="10.76"/>
    <s v="music"/>
  </r>
  <r>
    <n v="1856"/>
    <s v="Lazy Sunday"/>
    <s v="We are an independent band who needs your help for the production of our new album, so we can share our music with you lovely people :)"/>
    <n v="6000"/>
    <n v="2055"/>
    <x v="0"/>
    <x v="0"/>
    <s v="USD"/>
    <n v="1405715472"/>
    <n v="1403901072"/>
    <b v="0"/>
    <n v="38"/>
    <b v="1"/>
    <x v="11"/>
    <n v="34"/>
    <n v="54.08"/>
    <s v="music"/>
  </r>
  <r>
    <n v="1857"/>
    <s v="Holy Water Moses - A Hail Dale Project"/>
    <s v="We need to get back to Nashville to record our second record, a full LP this time.  It ain't cheap and we need your help!"/>
    <n v="6000"/>
    <n v="2053"/>
    <x v="0"/>
    <x v="0"/>
    <s v="USD"/>
    <n v="1410546413"/>
    <n v="1407954413"/>
    <b v="0"/>
    <n v="22"/>
    <b v="1"/>
    <x v="11"/>
    <n v="34"/>
    <n v="93.32"/>
    <s v="music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x v="0"/>
    <s v="USD"/>
    <n v="1324014521"/>
    <n v="1318826921"/>
    <b v="0"/>
    <n v="149"/>
    <b v="1"/>
    <x v="11"/>
    <n v="34"/>
    <n v="13.78"/>
    <s v="music"/>
  </r>
  <r>
    <n v="1859"/>
    <s v="Queen Kwong Tour to London and Paris"/>
    <s v="Queen Kwong is going ON TOUR to London and Paris!"/>
    <n v="6000"/>
    <n v="2052"/>
    <x v="0"/>
    <x v="0"/>
    <s v="USD"/>
    <n v="1316716129"/>
    <n v="1314124129"/>
    <b v="0"/>
    <n v="56"/>
    <b v="1"/>
    <x v="11"/>
    <n v="34"/>
    <n v="36.64"/>
    <s v="music"/>
  </r>
  <r>
    <n v="1860"/>
    <s v="A Simple Complex's 2013 CD Release Party DVD"/>
    <s v="ASC had a one-of-a-kind CD release party in 2013, and we want to share it with the world - in DVD format!"/>
    <n v="6000"/>
    <n v="2050"/>
    <x v="0"/>
    <x v="0"/>
    <s v="USD"/>
    <n v="1391706084"/>
    <n v="1389891684"/>
    <b v="0"/>
    <n v="19"/>
    <b v="1"/>
    <x v="11"/>
    <n v="34"/>
    <n v="107.89"/>
    <s v="music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2"/>
    <x v="1"/>
    <s v="GBP"/>
    <n v="1422256341"/>
    <n v="1419664341"/>
    <b v="0"/>
    <n v="0"/>
    <b v="0"/>
    <x v="18"/>
    <n v="34"/>
    <s v="No Backers"/>
    <s v="games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2"/>
    <x v="0"/>
    <s v="USD"/>
    <n v="1488958200"/>
    <n v="1484912974"/>
    <b v="0"/>
    <n v="16"/>
    <b v="0"/>
    <x v="18"/>
    <n v="34"/>
    <n v="128.13"/>
    <s v="games"/>
  </r>
  <r>
    <n v="1863"/>
    <s v="Project: 20M813"/>
    <s v="This is an Android game where you take control of the zombies and try to eat your way to world domination!"/>
    <n v="6000"/>
    <n v="2050"/>
    <x v="2"/>
    <x v="0"/>
    <s v="USD"/>
    <n v="1402600085"/>
    <n v="1400008085"/>
    <b v="0"/>
    <n v="2"/>
    <b v="0"/>
    <x v="18"/>
    <n v="34"/>
    <n v="1025"/>
    <s v="games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2"/>
    <x v="0"/>
    <s v="USD"/>
    <n v="1399223500"/>
    <n v="1396631500"/>
    <b v="0"/>
    <n v="48"/>
    <b v="0"/>
    <x v="18"/>
    <n v="34"/>
    <n v="42.65"/>
    <s v="games"/>
  </r>
  <r>
    <n v="1865"/>
    <s v="THE RUNNING GAME"/>
    <s v="This game is an alternative to the boring morning jogs This game will make you excited to workout Following elite footballer movements!"/>
    <n v="6000"/>
    <n v="2042"/>
    <x v="2"/>
    <x v="1"/>
    <s v="GBP"/>
    <n v="1478425747"/>
    <n v="1475398147"/>
    <b v="0"/>
    <n v="2"/>
    <b v="0"/>
    <x v="18"/>
    <n v="34"/>
    <n v="1021"/>
    <s v="games"/>
  </r>
  <r>
    <n v="1866"/>
    <s v="MathPlus Cards (FKA Random Math)"/>
    <s v="A mobile application that will allow math learners to practice math operations and improve critical thinking. Ideal for ages 7 to 12."/>
    <n v="6000"/>
    <n v="2041"/>
    <x v="2"/>
    <x v="0"/>
    <s v="USD"/>
    <n v="1488340800"/>
    <n v="1483768497"/>
    <b v="0"/>
    <n v="2"/>
    <b v="0"/>
    <x v="18"/>
    <n v="34"/>
    <n v="1020.5"/>
    <s v="games"/>
  </r>
  <r>
    <n v="1867"/>
    <s v="Meme Wars - Dank Age"/>
    <s v="A mix of PokemonGo, Game of War- Fire Age, DragonSoul, &amp; Throwdown. Join a clan, collect meme, upgrade features, fight, &amp; compete."/>
    <n v="6000"/>
    <n v="2035.05"/>
    <x v="2"/>
    <x v="0"/>
    <s v="USD"/>
    <n v="1478383912"/>
    <n v="1475791912"/>
    <b v="0"/>
    <n v="1"/>
    <b v="0"/>
    <x v="18"/>
    <n v="34"/>
    <n v="2035.05"/>
    <s v="games"/>
  </r>
  <r>
    <n v="1868"/>
    <s v="Help Build PaperChase Version 3 !"/>
    <s v="PaperChase is a popular endless flying game conceived by a 15 year old and loved by millions worldwide.  Help us build version 3!"/>
    <n v="6000"/>
    <n v="2035"/>
    <x v="2"/>
    <x v="0"/>
    <s v="USD"/>
    <n v="1450166340"/>
    <n v="1448044925"/>
    <b v="0"/>
    <n v="17"/>
    <b v="0"/>
    <x v="18"/>
    <n v="34"/>
    <n v="119.71"/>
    <s v="games"/>
  </r>
  <r>
    <n v="1869"/>
    <s v="Castle Crawler RPG"/>
    <s v="CCRPG will be a 2D Pixel Art Game based on similar elements to the SNES game &quot;Zelda: A Link to the Past&quot; with RPG elements added in."/>
    <n v="6000"/>
    <n v="2035"/>
    <x v="2"/>
    <x v="0"/>
    <s v="USD"/>
    <n v="1483488249"/>
    <n v="1480896249"/>
    <b v="0"/>
    <n v="0"/>
    <b v="0"/>
    <x v="18"/>
    <n v="34"/>
    <s v="No Backers"/>
    <s v="games"/>
  </r>
  <r>
    <n v="1870"/>
    <s v="C.O.V.D.--A brand new board app game"/>
    <s v="Conflict of Van Helsing &amp; Dracula (C.O.V.D.) is a board game available as an App based on the story: Dracula. Can you survive?"/>
    <n v="6000"/>
    <n v="2033"/>
    <x v="2"/>
    <x v="0"/>
    <s v="USD"/>
    <n v="1454213820"/>
    <n v="1451723535"/>
    <b v="0"/>
    <n v="11"/>
    <b v="0"/>
    <x v="18"/>
    <n v="34"/>
    <n v="184.82"/>
    <s v="games"/>
  </r>
  <r>
    <n v="1871"/>
    <s v="The Adventures of Bible Bear"/>
    <s v="Journey with Bible Bear through each of the books of the Bible, exploring stories while learning verses, songs, and preschool concepts!"/>
    <n v="6000"/>
    <n v="2031"/>
    <x v="2"/>
    <x v="0"/>
    <s v="USD"/>
    <n v="1416512901"/>
    <n v="1413053301"/>
    <b v="0"/>
    <n v="95"/>
    <b v="0"/>
    <x v="18"/>
    <n v="34"/>
    <n v="21.38"/>
    <s v="games"/>
  </r>
  <r>
    <n v="1872"/>
    <s v="ZombieTime!"/>
    <s v="A Top-View Action game where you play as Bob, the FIRST zombie to rise from the grave. Bring chaos to town, feast and don't die again."/>
    <n v="6000"/>
    <n v="2030"/>
    <x v="2"/>
    <x v="0"/>
    <s v="USD"/>
    <n v="1435633602"/>
    <n v="1433041602"/>
    <b v="0"/>
    <n v="13"/>
    <b v="0"/>
    <x v="18"/>
    <n v="34"/>
    <n v="156.15"/>
    <s v="games"/>
  </r>
  <r>
    <n v="1873"/>
    <s v="The Red Card Blue Card Game"/>
    <s v="It's time for The Red Card Blue Card Game to be available everywhere! Help save the sanity of ALL parent's! Help make it an App!!"/>
    <n v="6000"/>
    <n v="2030"/>
    <x v="2"/>
    <x v="5"/>
    <s v="CAD"/>
    <n v="1436373900"/>
    <n v="1433861210"/>
    <b v="0"/>
    <n v="2"/>
    <b v="0"/>
    <x v="18"/>
    <n v="34"/>
    <n v="1015"/>
    <s v="games"/>
  </r>
  <r>
    <n v="1874"/>
    <s v="PATH to Reading Brain Training"/>
    <s v="PATH to Reading (PATH) is a patented break-through technology  that dramatically and permanently improves attention, reading, memory"/>
    <n v="6000"/>
    <n v="2028"/>
    <x v="2"/>
    <x v="0"/>
    <s v="USD"/>
    <n v="1467155733"/>
    <n v="1465427733"/>
    <b v="0"/>
    <n v="2"/>
    <b v="0"/>
    <x v="18"/>
    <n v="34"/>
    <n v="1014"/>
    <s v="games"/>
  </r>
  <r>
    <n v="1875"/>
    <s v="Claws &amp; Fins"/>
    <s v="Sea opposition of Crab's family and angry fishes. Who is going to win, and who is going to loose ?!"/>
    <n v="6000"/>
    <n v="2027"/>
    <x v="2"/>
    <x v="0"/>
    <s v="USD"/>
    <n v="1470519308"/>
    <n v="1465335308"/>
    <b v="0"/>
    <n v="3"/>
    <b v="0"/>
    <x v="18"/>
    <n v="34"/>
    <n v="675.67"/>
    <s v="games"/>
  </r>
  <r>
    <n v="1876"/>
    <s v="Migration Madness (Android)"/>
    <s v="An arcade styled side scroller. Help Bob the pilot steer his plane through hordes of migrating birds strapped with explosives."/>
    <n v="6000"/>
    <n v="2027"/>
    <x v="2"/>
    <x v="2"/>
    <s v="AUD"/>
    <n v="1402901405"/>
    <n v="1400309405"/>
    <b v="0"/>
    <n v="0"/>
    <b v="0"/>
    <x v="18"/>
    <n v="34"/>
    <s v="No Backers"/>
    <s v="games"/>
  </r>
  <r>
    <n v="1877"/>
    <s v="Chip Dip II: Son of Chip Dip! - A Terrible, Terrible Game"/>
    <s v="It's obvious you won't survive by your wits alone. Unfortunately that's all you've got, Chip. Run!"/>
    <n v="6000"/>
    <n v="2025"/>
    <x v="2"/>
    <x v="0"/>
    <s v="USD"/>
    <n v="1425170525"/>
    <n v="1422664925"/>
    <b v="0"/>
    <n v="0"/>
    <b v="0"/>
    <x v="18"/>
    <n v="34"/>
    <s v="No Backers"/>
    <s v="games"/>
  </r>
  <r>
    <n v="1878"/>
    <s v="Aussies versus Zombies"/>
    <s v="Action game now playable on Android/iOS platforms and PC browsers. Easy gameplay even for starters yet hard to be skilled. Multi-player"/>
    <n v="5999"/>
    <n v="2025"/>
    <x v="2"/>
    <x v="2"/>
    <s v="AUD"/>
    <n v="1402618355"/>
    <n v="1400026355"/>
    <b v="0"/>
    <n v="0"/>
    <b v="0"/>
    <x v="18"/>
    <n v="34"/>
    <s v="No Backers"/>
    <s v="games"/>
  </r>
  <r>
    <n v="1879"/>
    <s v="Alex and More"/>
    <s v="Juego de plataformas con 20 personajes. Cada personaje tiene cuatro habilidades distintas al resto de personajes y sus propias voces."/>
    <n v="5875"/>
    <n v="2025"/>
    <x v="2"/>
    <x v="3"/>
    <s v="EUR"/>
    <n v="1457966129"/>
    <n v="1455377729"/>
    <b v="0"/>
    <n v="2"/>
    <b v="0"/>
    <x v="18"/>
    <n v="34"/>
    <n v="1012.5"/>
    <s v="games"/>
  </r>
  <r>
    <n v="1880"/>
    <s v="Sim Betting Football"/>
    <s v="Sim Betting Football is the only football (soccer) betting simulation  game."/>
    <n v="5862"/>
    <n v="2025"/>
    <x v="2"/>
    <x v="1"/>
    <s v="GBP"/>
    <n v="1459341380"/>
    <n v="1456839380"/>
    <b v="0"/>
    <n v="24"/>
    <b v="0"/>
    <x v="18"/>
    <n v="35"/>
    <n v="84.38"/>
    <s v="games"/>
  </r>
  <r>
    <n v="1881"/>
    <s v="Story Rock by The Jolly Llamas -- Our First Album!"/>
    <s v="We're now raising money to produce a music video. Those who donate get a vote in deciding which song!"/>
    <n v="5845"/>
    <n v="2020"/>
    <x v="0"/>
    <x v="0"/>
    <s v="USD"/>
    <n v="1425955189"/>
    <n v="1423366789"/>
    <b v="0"/>
    <n v="70"/>
    <b v="1"/>
    <x v="14"/>
    <n v="35"/>
    <n v="28.86"/>
    <s v="music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x v="0"/>
    <s v="USD"/>
    <n v="1341964080"/>
    <n v="1339109212"/>
    <b v="0"/>
    <n v="81"/>
    <b v="1"/>
    <x v="14"/>
    <n v="35"/>
    <n v="24.94"/>
    <s v="music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x v="0"/>
    <s v="USD"/>
    <n v="1333921508"/>
    <n v="1331333108"/>
    <b v="0"/>
    <n v="32"/>
    <b v="1"/>
    <x v="14"/>
    <n v="35"/>
    <n v="63.13"/>
    <s v="music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x v="0"/>
    <s v="USD"/>
    <n v="1354017600"/>
    <n v="1350967535"/>
    <b v="0"/>
    <n v="26"/>
    <b v="1"/>
    <x v="14"/>
    <n v="35"/>
    <n v="77.69"/>
    <s v="music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x v="0"/>
    <s v="USD"/>
    <n v="1344636000"/>
    <n v="1341800110"/>
    <b v="0"/>
    <n v="105"/>
    <b v="1"/>
    <x v="14"/>
    <n v="36"/>
    <n v="19.239999999999998"/>
    <s v="music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x v="0"/>
    <s v="USD"/>
    <n v="1415832338"/>
    <n v="1413236738"/>
    <b v="0"/>
    <n v="29"/>
    <b v="1"/>
    <x v="14"/>
    <n v="36"/>
    <n v="69.66"/>
    <s v="music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x v="3"/>
    <s v="EUR"/>
    <n v="1449178200"/>
    <n v="1447614732"/>
    <b v="0"/>
    <n v="8"/>
    <b v="1"/>
    <x v="14"/>
    <n v="37"/>
    <n v="251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x v="0"/>
    <s v="USD"/>
    <n v="1275368340"/>
    <n v="1272692732"/>
    <b v="0"/>
    <n v="89"/>
    <b v="1"/>
    <x v="14"/>
    <n v="37"/>
    <n v="22.64"/>
    <s v="music"/>
  </r>
  <r>
    <n v="1889"/>
    <s v="LittleBear"/>
    <s v="Sweeping epic melodies. I want to incorporate all my influences into one album I have been writing for 90 days now and ready to record!"/>
    <n v="5500"/>
    <n v="2015"/>
    <x v="0"/>
    <x v="0"/>
    <s v="USD"/>
    <n v="1363024946"/>
    <n v="1359140546"/>
    <b v="0"/>
    <n v="44"/>
    <b v="1"/>
    <x v="14"/>
    <n v="37"/>
    <n v="45.8"/>
    <s v="music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x v="0"/>
    <s v="USD"/>
    <n v="1355597528"/>
    <n v="1353005528"/>
    <b v="0"/>
    <n v="246"/>
    <b v="1"/>
    <x v="14"/>
    <n v="37"/>
    <n v="8.19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x v="0"/>
    <s v="USD"/>
    <n v="1279778400"/>
    <n v="1275851354"/>
    <b v="0"/>
    <n v="120"/>
    <b v="1"/>
    <x v="14"/>
    <n v="37"/>
    <n v="16.79"/>
    <s v="music"/>
  </r>
  <r>
    <n v="1892"/>
    <s v="Nemes wants you to be able to hear their new songs!"/>
    <s v="Nemes has just recorded a new album and is raising $500 to get it mixed and mastered professionally."/>
    <n v="5500"/>
    <n v="2013.47"/>
    <x v="0"/>
    <x v="0"/>
    <s v="USD"/>
    <n v="1307459881"/>
    <n v="1304867881"/>
    <b v="0"/>
    <n v="26"/>
    <b v="1"/>
    <x v="14"/>
    <n v="37"/>
    <n v="77.44"/>
    <s v="music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x v="0"/>
    <s v="USD"/>
    <n v="1302926340"/>
    <n v="1301524585"/>
    <b v="0"/>
    <n v="45"/>
    <b v="1"/>
    <x v="14"/>
    <n v="37"/>
    <n v="44.67"/>
    <s v="music"/>
  </r>
  <r>
    <n v="1894"/>
    <s v="Help me release my first 3 song EP!!"/>
    <s v="Im trying to raise $1000 for a 3 song EP in a studio!"/>
    <n v="5500"/>
    <n v="2010"/>
    <x v="0"/>
    <x v="0"/>
    <s v="USD"/>
    <n v="1329082983"/>
    <n v="1326404583"/>
    <b v="0"/>
    <n v="20"/>
    <b v="1"/>
    <x v="14"/>
    <n v="37"/>
    <n v="100.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x v="0"/>
    <s v="USD"/>
    <n v="1445363722"/>
    <n v="1442771722"/>
    <b v="0"/>
    <n v="47"/>
    <b v="1"/>
    <x v="14"/>
    <n v="36"/>
    <n v="42.7"/>
    <s v="music"/>
  </r>
  <r>
    <n v="1896"/>
    <s v="the bridge"/>
    <s v="My barely anticipated second album of self produced songs is ready to go.  Just need a little help to cover mastering, artwork etc."/>
    <n v="5500"/>
    <n v="2005"/>
    <x v="0"/>
    <x v="0"/>
    <s v="USD"/>
    <n v="1334250165"/>
    <n v="1331658165"/>
    <b v="0"/>
    <n v="13"/>
    <b v="1"/>
    <x v="14"/>
    <n v="36"/>
    <n v="154.22999999999999"/>
    <s v="music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x v="0"/>
    <s v="USD"/>
    <n v="1393966800"/>
    <n v="1392040806"/>
    <b v="0"/>
    <n v="183"/>
    <b v="1"/>
    <x v="14"/>
    <n v="36"/>
    <n v="10.96"/>
    <s v="music"/>
  </r>
  <r>
    <n v="1898"/>
    <s v="Degenerate Matters EP Funding Campaign"/>
    <s v="We are heading into the studio to create the most soulfully orchestrated Indie Pop masterpiece mankind has ever witnessed."/>
    <n v="5500"/>
    <n v="2005"/>
    <x v="0"/>
    <x v="0"/>
    <s v="USD"/>
    <n v="1454349600"/>
    <n v="1451277473"/>
    <b v="0"/>
    <n v="21"/>
    <b v="1"/>
    <x v="14"/>
    <n v="36"/>
    <n v="95.48"/>
    <s v="music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x v="0"/>
    <s v="USD"/>
    <n v="1427319366"/>
    <n v="1424730966"/>
    <b v="0"/>
    <n v="42"/>
    <b v="1"/>
    <x v="14"/>
    <n v="36"/>
    <n v="47.74"/>
    <s v="music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x v="0"/>
    <s v="USD"/>
    <n v="1349517540"/>
    <n v="1347137731"/>
    <b v="0"/>
    <n v="54"/>
    <b v="1"/>
    <x v="14"/>
    <n v="36"/>
    <n v="37.11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2"/>
    <x v="1"/>
    <s v="GBP"/>
    <n v="1432299600"/>
    <n v="1429707729"/>
    <b v="0"/>
    <n v="25"/>
    <b v="0"/>
    <x v="29"/>
    <n v="36"/>
    <n v="80.16"/>
    <s v="technology"/>
  </r>
  <r>
    <n v="1902"/>
    <s v="Cardboard reality"/>
    <s v="Virtual reality is expensive, here is the solution. I've created a VR device out of cardboard. I present: World's cheapest VR Device."/>
    <n v="5500"/>
    <n v="2002.22"/>
    <x v="2"/>
    <x v="9"/>
    <s v="EUR"/>
    <n v="1425495447"/>
    <n v="1422903447"/>
    <b v="0"/>
    <n v="3"/>
    <b v="0"/>
    <x v="29"/>
    <n v="36"/>
    <n v="667.41"/>
    <s v="technology"/>
  </r>
  <r>
    <n v="1903"/>
    <s v="MiPointer"/>
    <s v="A cool smart laser pointer for presenting professionals. Unique by design, widest functional coverage for both IOS and Android."/>
    <n v="5500"/>
    <n v="2001"/>
    <x v="2"/>
    <x v="0"/>
    <s v="USD"/>
    <n v="1485541791"/>
    <n v="1480357791"/>
    <b v="0"/>
    <n v="41"/>
    <b v="0"/>
    <x v="29"/>
    <n v="36"/>
    <n v="48.8"/>
    <s v="technology"/>
  </r>
  <r>
    <n v="1904"/>
    <s v="Small Animal Deterrent Latch (S.A.D.L.)"/>
    <s v="Animals knocking over your waste wheeler making a mess on trash day? The S.A.D.L. will help prevent that from happening!"/>
    <n v="5500"/>
    <n v="2001"/>
    <x v="2"/>
    <x v="0"/>
    <s v="USD"/>
    <n v="1451752021"/>
    <n v="1447864021"/>
    <b v="0"/>
    <n v="2"/>
    <b v="0"/>
    <x v="29"/>
    <n v="36"/>
    <n v="1000.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2"/>
    <x v="0"/>
    <s v="USD"/>
    <n v="1410127994"/>
    <n v="1407535994"/>
    <b v="0"/>
    <n v="4"/>
    <b v="0"/>
    <x v="29"/>
    <n v="36"/>
    <n v="500.17"/>
    <s v="technology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2"/>
    <x v="0"/>
    <s v="USD"/>
    <n v="1466697983"/>
    <n v="1464105983"/>
    <b v="0"/>
    <n v="99"/>
    <b v="0"/>
    <x v="29"/>
    <n v="36"/>
    <n v="20.2"/>
    <s v="technology"/>
  </r>
  <r>
    <n v="1907"/>
    <s v="Litter-Buddy"/>
    <s v="Litter-Buddy is great economical alternative to leading pet waste disposal systems with cartridge bag elements."/>
    <n v="5500"/>
    <n v="2000"/>
    <x v="2"/>
    <x v="0"/>
    <s v="USD"/>
    <n v="1400853925"/>
    <n v="1399557925"/>
    <b v="0"/>
    <n v="4"/>
    <b v="0"/>
    <x v="29"/>
    <n v="36"/>
    <n v="500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2"/>
    <x v="0"/>
    <s v="USD"/>
    <n v="1483048900"/>
    <n v="1480456900"/>
    <b v="0"/>
    <n v="4"/>
    <b v="0"/>
    <x v="29"/>
    <n v="36"/>
    <n v="50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2"/>
    <x v="0"/>
    <s v="USD"/>
    <n v="1414059479"/>
    <n v="1411467479"/>
    <b v="0"/>
    <n v="38"/>
    <b v="0"/>
    <x v="29"/>
    <n v="36"/>
    <n v="52.6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2"/>
    <x v="9"/>
    <s v="EUR"/>
    <n v="1446331500"/>
    <n v="1442531217"/>
    <b v="0"/>
    <n v="285"/>
    <b v="0"/>
    <x v="29"/>
    <n v="36"/>
    <n v="7.02"/>
    <s v="technology"/>
  </r>
  <r>
    <n v="1911"/>
    <s v="Charge Furniture"/>
    <s v="Charge furniture, making it simple and comfortable to charge your USB devices without leaving the comfort of your couch or armchair"/>
    <n v="5500"/>
    <n v="2000"/>
    <x v="2"/>
    <x v="4"/>
    <s v="NZD"/>
    <n v="1407545334"/>
    <n v="1404953334"/>
    <b v="0"/>
    <n v="1"/>
    <b v="0"/>
    <x v="29"/>
    <n v="36"/>
    <n v="2000"/>
    <s v="technology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2"/>
    <x v="0"/>
    <s v="USD"/>
    <n v="1433395560"/>
    <n v="1430803560"/>
    <b v="0"/>
    <n v="42"/>
    <b v="0"/>
    <x v="29"/>
    <n v="36"/>
    <n v="47.62"/>
    <s v="technology"/>
  </r>
  <r>
    <n v="1913"/>
    <s v="Tibio - Spreading warmth in everyones home"/>
    <s v="Tibio is a revolutionary new product designed to solve an age old problem."/>
    <n v="5500"/>
    <n v="2000"/>
    <x v="2"/>
    <x v="1"/>
    <s v="GBP"/>
    <n v="1412770578"/>
    <n v="1410178578"/>
    <b v="0"/>
    <n v="26"/>
    <b v="0"/>
    <x v="29"/>
    <n v="36"/>
    <n v="76.92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2"/>
    <x v="0"/>
    <s v="USD"/>
    <n v="1414814340"/>
    <n v="1413519073"/>
    <b v="0"/>
    <n v="2"/>
    <b v="0"/>
    <x v="29"/>
    <n v="36"/>
    <n v="1000"/>
    <s v="technology"/>
  </r>
  <r>
    <n v="1915"/>
    <s v="The Cat-Bath Contraption"/>
    <s v="The picture above is of our current prototype for the cat bath - we hope to move beyond a simple bin and create a cat bath revolution!"/>
    <n v="5500"/>
    <n v="2000"/>
    <x v="2"/>
    <x v="0"/>
    <s v="USD"/>
    <n v="1409620222"/>
    <n v="1407892222"/>
    <b v="0"/>
    <n v="4"/>
    <b v="0"/>
    <x v="29"/>
    <n v="36"/>
    <n v="500"/>
    <s v="technology"/>
  </r>
  <r>
    <n v="1916"/>
    <s v="The Paint Can Holder by U.S. Green Products"/>
    <s v="The Paint Can Holder Makes Painting Easier and Safer on Extension Ladders."/>
    <n v="5500"/>
    <n v="2000"/>
    <x v="2"/>
    <x v="0"/>
    <s v="USD"/>
    <n v="1478542375"/>
    <n v="1476378775"/>
    <b v="0"/>
    <n v="6"/>
    <b v="0"/>
    <x v="29"/>
    <n v="36"/>
    <n v="333.33"/>
    <s v="technology"/>
  </r>
  <r>
    <n v="1917"/>
    <s v="Chronovisor:The MOST innovative watch for night time reading"/>
    <s v="Let's build a legendary brand altogether"/>
    <n v="5500"/>
    <n v="2000"/>
    <x v="2"/>
    <x v="7"/>
    <s v="HKD"/>
    <n v="1486708133"/>
    <n v="1484116133"/>
    <b v="0"/>
    <n v="70"/>
    <b v="0"/>
    <x v="29"/>
    <n v="36"/>
    <n v="28.57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2"/>
    <x v="0"/>
    <s v="USD"/>
    <n v="1407869851"/>
    <n v="1404845851"/>
    <b v="0"/>
    <n v="9"/>
    <b v="0"/>
    <x v="29"/>
    <n v="36"/>
    <n v="222.22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2"/>
    <x v="0"/>
    <s v="USD"/>
    <n v="1432069249"/>
    <n v="1429477249"/>
    <b v="0"/>
    <n v="8"/>
    <b v="0"/>
    <x v="29"/>
    <n v="36"/>
    <n v="249.13"/>
    <s v="technology"/>
  </r>
  <r>
    <n v="1920"/>
    <s v="Brightside - Side lighting for cyclists"/>
    <s v="A new concept in bike light safety, protecting cyclists from being hit in the side. Bright, amber sideways."/>
    <n v="5500"/>
    <n v="1988"/>
    <x v="2"/>
    <x v="1"/>
    <s v="GBP"/>
    <n v="1445468400"/>
    <n v="1443042061"/>
    <b v="0"/>
    <n v="105"/>
    <b v="0"/>
    <x v="29"/>
    <n v="36"/>
    <n v="18.93"/>
    <s v="technology"/>
  </r>
  <r>
    <n v="1921"/>
    <s v="The Fine Spirits are making an album!"/>
    <s v="The Fine Spirits are making an album, but we need your help!"/>
    <n v="5500"/>
    <n v="1982"/>
    <x v="0"/>
    <x v="0"/>
    <s v="USD"/>
    <n v="1342243143"/>
    <n v="1339651143"/>
    <b v="0"/>
    <n v="38"/>
    <b v="1"/>
    <x v="14"/>
    <n v="36"/>
    <n v="52.16"/>
    <s v="music"/>
  </r>
  <r>
    <n v="1922"/>
    <s v="Low Weather // Debut Album"/>
    <s v="Low Weather's debut album is halfway finished.  With your help and your help alone we can record the rest!"/>
    <n v="5494"/>
    <n v="1967.76"/>
    <x v="0"/>
    <x v="0"/>
    <s v="USD"/>
    <n v="1386828507"/>
    <n v="1384236507"/>
    <b v="0"/>
    <n v="64"/>
    <b v="1"/>
    <x v="14"/>
    <n v="36"/>
    <n v="30.75"/>
    <s v="music"/>
  </r>
  <r>
    <n v="1923"/>
    <s v="Help Lions&amp;Creators print their album!"/>
    <s v="We just finished recording our first album! All we need is a little extra help to be able to get it printed!"/>
    <n v="5400"/>
    <n v="1967"/>
    <x v="0"/>
    <x v="0"/>
    <s v="USD"/>
    <n v="1317099540"/>
    <n v="1313612532"/>
    <b v="0"/>
    <n v="13"/>
    <b v="1"/>
    <x v="14"/>
    <n v="36"/>
    <n v="151.31"/>
    <s v="music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x v="0"/>
    <s v="USD"/>
    <n v="1389814380"/>
    <n v="1387390555"/>
    <b v="0"/>
    <n v="33"/>
    <b v="1"/>
    <x v="14"/>
    <n v="36"/>
    <n v="59.24"/>
    <s v="music"/>
  </r>
  <r>
    <n v="1925"/>
    <s v="The Freakniks Debut Album: Infinite Love"/>
    <s v="The Freakniks are making their psychedelic freak-folk debut studio album and they need your help."/>
    <n v="5250"/>
    <n v="1950"/>
    <x v="0"/>
    <x v="0"/>
    <s v="USD"/>
    <n v="1381449600"/>
    <n v="1379540288"/>
    <b v="0"/>
    <n v="52"/>
    <b v="1"/>
    <x v="14"/>
    <n v="37"/>
    <n v="37.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x v="0"/>
    <s v="USD"/>
    <n v="1288657560"/>
    <n v="1286319256"/>
    <b v="0"/>
    <n v="107"/>
    <b v="1"/>
    <x v="14"/>
    <n v="37"/>
    <n v="18.14"/>
    <s v="music"/>
  </r>
  <r>
    <n v="1927"/>
    <s v="GBS Detroit Presents Hampshire"/>
    <s v="Hampshire is headed to GBS Detroit."/>
    <n v="5200"/>
    <n v="1940"/>
    <x v="0"/>
    <x v="0"/>
    <s v="USD"/>
    <n v="1331182740"/>
    <n v="1329856839"/>
    <b v="0"/>
    <n v="11"/>
    <b v="1"/>
    <x v="14"/>
    <n v="37"/>
    <n v="176.36"/>
    <s v="music"/>
  </r>
  <r>
    <n v="1928"/>
    <s v="Jollyheads Circus Debut Album &quot;The Kaleidoscope Dawn&quot;"/>
    <s v="Help us master and release our debut album &quot;The Kaleidoscope Dawn&quot;"/>
    <n v="5105"/>
    <n v="1937"/>
    <x v="0"/>
    <x v="0"/>
    <s v="USD"/>
    <n v="1367940794"/>
    <n v="1365348794"/>
    <b v="0"/>
    <n v="34"/>
    <b v="1"/>
    <x v="14"/>
    <n v="38"/>
    <n v="56.97"/>
    <s v="music"/>
  </r>
  <r>
    <n v="1929"/>
    <s v="Surplus 1980 album funds for release on CD/LP."/>
    <s v="Trying to raise funds to release a full-length album on LP and CD by my post-punk studio project, Surplus 1980."/>
    <n v="5050"/>
    <n v="1920"/>
    <x v="0"/>
    <x v="0"/>
    <s v="USD"/>
    <n v="1309825866"/>
    <n v="1306197066"/>
    <b v="0"/>
    <n v="75"/>
    <b v="1"/>
    <x v="14"/>
    <n v="38"/>
    <n v="25.6"/>
    <s v="music"/>
  </r>
  <r>
    <n v="1930"/>
    <s v="Magnetic Flowers Presents: Old, Cold. Losing It."/>
    <s v="We're nearly done recording, but we're out of money! Help us release the record!!!"/>
    <n v="5000"/>
    <n v="1920"/>
    <x v="0"/>
    <x v="0"/>
    <s v="USD"/>
    <n v="1373203482"/>
    <n v="1368019482"/>
    <b v="0"/>
    <n v="26"/>
    <b v="1"/>
    <x v="14"/>
    <n v="38"/>
    <n v="73.849999999999994"/>
    <s v="music"/>
  </r>
  <r>
    <n v="1931"/>
    <s v="New Lions After Dark EP!"/>
    <s v="We're an indie rock band from Clearwater, FL headed back into the studio to finish our latest EP."/>
    <n v="5000"/>
    <n v="1918"/>
    <x v="0"/>
    <x v="0"/>
    <s v="USD"/>
    <n v="1337657400"/>
    <n v="1336512309"/>
    <b v="0"/>
    <n v="50"/>
    <b v="1"/>
    <x v="14"/>
    <n v="38"/>
    <n v="38.36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x v="0"/>
    <s v="USD"/>
    <n v="1327433173"/>
    <n v="1325618773"/>
    <b v="0"/>
    <n v="80"/>
    <b v="1"/>
    <x v="14"/>
    <n v="38"/>
    <n v="23.91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x v="0"/>
    <s v="USD"/>
    <n v="1411787307"/>
    <n v="1409195307"/>
    <b v="0"/>
    <n v="110"/>
    <b v="1"/>
    <x v="14"/>
    <n v="38"/>
    <n v="17.36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s v="music"/>
  </r>
  <r>
    <n v="1935"/>
    <s v="the last echo AM/PM Project"/>
    <s v="AM/PM is a 20 song dual-disk album that we're trying to record with your help! AM is a pop album and PM is an ambient/intense album!"/>
    <n v="5000"/>
    <n v="1897"/>
    <x v="0"/>
    <x v="0"/>
    <s v="USD"/>
    <n v="1403326740"/>
    <n v="1400106171"/>
    <b v="0"/>
    <n v="50"/>
    <b v="1"/>
    <x v="14"/>
    <n v="38"/>
    <n v="37.94"/>
    <s v="music"/>
  </r>
  <r>
    <n v="1936"/>
    <s v="Grandkids Record a Full-length Album!"/>
    <s v="Hey, we're Grandkids! We have enough songs to record an LP, and we need your help! We're going to make you proud, promise!"/>
    <n v="5000"/>
    <n v="1888"/>
    <x v="0"/>
    <x v="0"/>
    <s v="USD"/>
    <n v="1323151140"/>
    <n v="1320528070"/>
    <b v="0"/>
    <n v="145"/>
    <b v="1"/>
    <x v="14"/>
    <n v="38"/>
    <n v="13.02"/>
    <s v="music"/>
  </r>
  <r>
    <n v="1937"/>
    <s v="GBS Detroit Presents My Pal Val"/>
    <s v="My Pal Val is headed to Groovebox Studios in Detroit, Michigan on June 15th to record and film a live GBS Detroit EP."/>
    <n v="5000"/>
    <n v="1884"/>
    <x v="0"/>
    <x v="0"/>
    <s v="USD"/>
    <n v="1339732740"/>
    <n v="1338346281"/>
    <b v="0"/>
    <n v="29"/>
    <b v="1"/>
    <x v="14"/>
    <n v="38"/>
    <n v="64.97"/>
    <s v="music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x v="0"/>
    <s v="USD"/>
    <n v="1372741200"/>
    <n v="1370067231"/>
    <b v="0"/>
    <n v="114"/>
    <b v="1"/>
    <x v="14"/>
    <n v="38"/>
    <n v="16.52"/>
    <s v="music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x v="0"/>
    <s v="USD"/>
    <n v="1362955108"/>
    <n v="1360366708"/>
    <b v="0"/>
    <n v="96"/>
    <b v="1"/>
    <x v="14"/>
    <n v="38"/>
    <n v="19.55"/>
    <s v="music"/>
  </r>
  <r>
    <n v="1940"/>
    <s v="History Grows: New K. Record"/>
    <s v="K. is about *this* close to finishing up our third record, History Grows.  Now we just need to master it and release it!"/>
    <n v="5000"/>
    <n v="1877"/>
    <x v="0"/>
    <x v="0"/>
    <s v="USD"/>
    <n v="1308110340"/>
    <n v="1304770233"/>
    <b v="0"/>
    <n v="31"/>
    <b v="1"/>
    <x v="14"/>
    <n v="38"/>
    <n v="60.55"/>
    <s v="music"/>
  </r>
  <r>
    <n v="1941"/>
    <s v="Gramofon: Modern Cloud Jukebox"/>
    <s v="Gramofon streams cloud music to your sound system. A modern jukebox: smartphones are the remotes + WiFi brings everyone together."/>
    <n v="5000"/>
    <n v="1876"/>
    <x v="0"/>
    <x v="0"/>
    <s v="USD"/>
    <n v="1400137131"/>
    <n v="1397545131"/>
    <b v="1"/>
    <n v="4883"/>
    <b v="1"/>
    <x v="30"/>
    <n v="38"/>
    <n v="0.38"/>
    <s v="technology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x v="0"/>
    <s v="USD"/>
    <n v="1309809140"/>
    <n v="1302033140"/>
    <b v="1"/>
    <n v="95"/>
    <b v="1"/>
    <x v="30"/>
    <n v="38"/>
    <n v="19.75"/>
    <s v="technology"/>
  </r>
  <r>
    <n v="1943"/>
    <s v="RuuviTag - Open-Source Bluetooth Sensor Beacon"/>
    <s v="Next-gen 100% open-source sensor beacon platform designed especially for makers, developers and IoT companies."/>
    <n v="5000"/>
    <n v="1873"/>
    <x v="0"/>
    <x v="0"/>
    <s v="USD"/>
    <n v="1470896916"/>
    <n v="1467008916"/>
    <b v="1"/>
    <n v="2478"/>
    <b v="1"/>
    <x v="30"/>
    <n v="37"/>
    <n v="0.76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x v="0"/>
    <s v="USD"/>
    <n v="1398952890"/>
    <n v="1396360890"/>
    <b v="1"/>
    <n v="1789"/>
    <b v="1"/>
    <x v="30"/>
    <n v="37"/>
    <n v="1.05"/>
    <s v="technology"/>
  </r>
  <r>
    <n v="1945"/>
    <s v="Oval - The First Digital HandPan"/>
    <s v="A new electronic musical instrument which allows you to play, learn and perform music using any sound you can imagine."/>
    <n v="5000"/>
    <n v="1870"/>
    <x v="0"/>
    <x v="3"/>
    <s v="EUR"/>
    <n v="1436680958"/>
    <n v="1433224958"/>
    <b v="1"/>
    <n v="680"/>
    <b v="1"/>
    <x v="30"/>
    <n v="37"/>
    <n v="2.75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x v="0"/>
    <s v="USD"/>
    <n v="1397961361"/>
    <n v="1392780961"/>
    <b v="1"/>
    <n v="70"/>
    <b v="1"/>
    <x v="30"/>
    <n v="37"/>
    <n v="26.67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x v="0"/>
    <s v="USD"/>
    <n v="1258955940"/>
    <n v="1255730520"/>
    <b v="1"/>
    <n v="23"/>
    <b v="1"/>
    <x v="30"/>
    <n v="37"/>
    <n v="81.17"/>
    <s v="technology"/>
  </r>
  <r>
    <n v="1948"/>
    <s v="UDOO X86: The Most Powerful Maker Board Ever"/>
    <s v="10 times more powerful than Raspberry Pi 3, x86 64-bit architecture"/>
    <n v="5000"/>
    <n v="1864"/>
    <x v="0"/>
    <x v="0"/>
    <s v="USD"/>
    <n v="1465232520"/>
    <n v="1460557809"/>
    <b v="1"/>
    <n v="4245"/>
    <b v="1"/>
    <x v="30"/>
    <n v="37"/>
    <n v="0.44"/>
    <s v="technology"/>
  </r>
  <r>
    <n v="1949"/>
    <s v="Shake Your Power"/>
    <s v="#ShakeYourPower brings clean energy to places in the world without electricity through the power of music."/>
    <n v="5000"/>
    <n v="1862"/>
    <x v="0"/>
    <x v="1"/>
    <s v="GBP"/>
    <n v="1404986951"/>
    <n v="1402394951"/>
    <b v="1"/>
    <n v="943"/>
    <b v="1"/>
    <x v="30"/>
    <n v="37"/>
    <n v="1.97"/>
    <s v="technology"/>
  </r>
  <r>
    <n v="1950"/>
    <s v="Trebuchette - the snap-together, desktop trebuchet"/>
    <s v="We're building snap-together model trebuchets that are perfect for office warfare or annoying your roommate!"/>
    <n v="5000"/>
    <n v="1860"/>
    <x v="0"/>
    <x v="0"/>
    <s v="USD"/>
    <n v="1303446073"/>
    <n v="1300767673"/>
    <b v="1"/>
    <n v="1876"/>
    <b v="1"/>
    <x v="30"/>
    <n v="37"/>
    <n v="0.99"/>
    <s v="technology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x v="0"/>
    <s v="USD"/>
    <n v="1478516737"/>
    <n v="1475921137"/>
    <b v="1"/>
    <n v="834"/>
    <b v="1"/>
    <x v="30"/>
    <n v="37"/>
    <n v="2.23"/>
    <s v="technology"/>
  </r>
  <r>
    <n v="1952"/>
    <s v="Nix Color Sensor"/>
    <s v="Nix is a breakthrough smartphone accessory. Just scan an object and instantly view the color on your iPhone, Android, PC, or Mac."/>
    <n v="5000"/>
    <n v="1855"/>
    <x v="0"/>
    <x v="5"/>
    <s v="CAD"/>
    <n v="1381934015"/>
    <n v="1378737215"/>
    <b v="1"/>
    <n v="682"/>
    <b v="1"/>
    <x v="30"/>
    <n v="37"/>
    <n v="2.72"/>
    <s v="technology"/>
  </r>
  <r>
    <n v="1953"/>
    <s v="NTH Music Synthesizer"/>
    <s v="The NTH is an open source music synthesizer featuring instant fun, awesome sound, and a hackable design."/>
    <n v="5000"/>
    <n v="1841"/>
    <x v="0"/>
    <x v="0"/>
    <s v="USD"/>
    <n v="1330657200"/>
    <n v="1328158065"/>
    <b v="1"/>
    <n v="147"/>
    <b v="1"/>
    <x v="30"/>
    <n v="37"/>
    <n v="12.52"/>
    <s v="technology"/>
  </r>
  <r>
    <n v="1954"/>
    <s v="Orison â€“ Rethink the Power of Energy"/>
    <s v="The First Home Battery System You Simply Plug in to Install"/>
    <n v="5000"/>
    <n v="1839"/>
    <x v="0"/>
    <x v="0"/>
    <s v="USD"/>
    <n v="1457758800"/>
    <n v="1453730176"/>
    <b v="1"/>
    <n v="415"/>
    <b v="1"/>
    <x v="30"/>
    <n v="37"/>
    <n v="4.43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x v="0"/>
    <s v="USD"/>
    <n v="1337799600"/>
    <n v="1334989881"/>
    <b v="1"/>
    <n v="290"/>
    <b v="1"/>
    <x v="30"/>
    <n v="37"/>
    <n v="6.33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x v="0"/>
    <s v="USD"/>
    <n v="1429391405"/>
    <n v="1425507005"/>
    <b v="1"/>
    <n v="365"/>
    <b v="1"/>
    <x v="30"/>
    <n v="37"/>
    <n v="5.0199999999999996"/>
    <s v="technology"/>
  </r>
  <r>
    <n v="1957"/>
    <s v="freeSoC and freeSoC Mini"/>
    <s v="An open hardware platform for the best microcontroller in the world."/>
    <n v="5000"/>
    <n v="1830"/>
    <x v="0"/>
    <x v="0"/>
    <s v="USD"/>
    <n v="1351304513"/>
    <n v="1348712513"/>
    <b v="1"/>
    <n v="660"/>
    <b v="1"/>
    <x v="30"/>
    <n v="37"/>
    <n v="2.77"/>
    <s v="technology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x v="0"/>
    <s v="USD"/>
    <n v="1364078561"/>
    <n v="1361490161"/>
    <b v="1"/>
    <n v="1356"/>
    <b v="1"/>
    <x v="30"/>
    <n v="37"/>
    <n v="1.35"/>
    <s v="technology"/>
  </r>
  <r>
    <n v="1959"/>
    <s v="Heat Seek NYC"/>
    <s v="A thermometer that connects to the internet to help New York City turn the heat on for thousands of tenants with no heat in the winter."/>
    <n v="5000"/>
    <n v="1827"/>
    <x v="0"/>
    <x v="0"/>
    <s v="USD"/>
    <n v="1412121600"/>
    <n v="1408565860"/>
    <b v="1"/>
    <n v="424"/>
    <b v="1"/>
    <x v="30"/>
    <n v="37"/>
    <n v="4.3099999999999996"/>
    <s v="technology"/>
  </r>
  <r>
    <n v="1960"/>
    <s v="TREKKAYAK"/>
    <s v="Trekkayak is an ultralight, durable and inflatable boat to be carried in your backpack to cross a lake or paddle down a river."/>
    <n v="5000"/>
    <n v="1826"/>
    <x v="0"/>
    <x v="11"/>
    <s v="SEK"/>
    <n v="1419151341"/>
    <n v="1416559341"/>
    <b v="1"/>
    <n v="33"/>
    <b v="1"/>
    <x v="30"/>
    <n v="37"/>
    <n v="55.33"/>
    <s v="technology"/>
  </r>
  <r>
    <n v="1961"/>
    <s v="Public Lab DIY Spectrometry Kit"/>
    <s v="This DIY kit helps analyze materials and contaminants. We need your help to build a library of open-source spectral data."/>
    <n v="5000"/>
    <n v="1825"/>
    <x v="0"/>
    <x v="0"/>
    <s v="USD"/>
    <n v="1349495940"/>
    <n v="1346042417"/>
    <b v="1"/>
    <n v="1633"/>
    <b v="1"/>
    <x v="30"/>
    <n v="37"/>
    <n v="1.1200000000000001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x v="0"/>
    <s v="USD"/>
    <n v="1400006636"/>
    <n v="1397414636"/>
    <b v="1"/>
    <n v="306"/>
    <b v="1"/>
    <x v="30"/>
    <n v="36"/>
    <n v="5.9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x v="1"/>
    <s v="GBP"/>
    <n v="1410862734"/>
    <n v="1407838734"/>
    <b v="1"/>
    <n v="205"/>
    <b v="1"/>
    <x v="30"/>
    <n v="36"/>
    <n v="8.8800000000000008"/>
    <s v="technology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x v="13"/>
    <s v="EUR"/>
    <n v="1461306772"/>
    <n v="1458714772"/>
    <b v="1"/>
    <n v="1281"/>
    <b v="1"/>
    <x v="30"/>
    <n v="36"/>
    <n v="1.4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s v="technology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x v="0"/>
    <s v="USD"/>
    <n v="1408021098"/>
    <n v="1405429098"/>
    <b v="1"/>
    <n v="1513"/>
    <b v="1"/>
    <x v="30"/>
    <n v="36"/>
    <n v="1.1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x v="0"/>
    <s v="USD"/>
    <n v="1398959729"/>
    <n v="1396367729"/>
    <b v="1"/>
    <n v="405"/>
    <b v="1"/>
    <x v="30"/>
    <n v="36"/>
    <n v="4.4400000000000004"/>
    <s v="technology"/>
  </r>
  <r>
    <n v="1968"/>
    <s v="XSHIFTER: World's First Affordable Wireless Shifting System"/>
    <s v="Bringing the advantages of wireless smart shifting to every cyclist. FITS ANY BIKE"/>
    <n v="5000"/>
    <n v="1800"/>
    <x v="0"/>
    <x v="0"/>
    <s v="USD"/>
    <n v="1480777515"/>
    <n v="1478095515"/>
    <b v="1"/>
    <n v="510"/>
    <b v="1"/>
    <x v="30"/>
    <n v="36"/>
    <n v="3.53"/>
    <s v="technology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x v="1"/>
    <s v="GBP"/>
    <n v="1470423668"/>
    <n v="1467831668"/>
    <b v="1"/>
    <n v="1887"/>
    <b v="1"/>
    <x v="30"/>
    <n v="36"/>
    <n v="0.95"/>
    <s v="technology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s v="technology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x v="0"/>
    <s v="USD"/>
    <n v="1384488000"/>
    <n v="1381752061"/>
    <b v="1"/>
    <n v="3863"/>
    <b v="1"/>
    <x v="30"/>
    <n v="36"/>
    <n v="0.46"/>
    <s v="technology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x v="0"/>
    <s v="USD"/>
    <n v="1353201444"/>
    <n v="1350605844"/>
    <b v="1"/>
    <n v="238"/>
    <b v="1"/>
    <x v="30"/>
    <n v="36"/>
    <n v="7.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x v="0"/>
    <s v="USD"/>
    <n v="1470466800"/>
    <n v="1467134464"/>
    <b v="1"/>
    <n v="2051"/>
    <b v="1"/>
    <x v="30"/>
    <n v="36"/>
    <n v="0.87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30"/>
    <n v="36"/>
    <n v="4.43"/>
    <s v="technology"/>
  </r>
  <r>
    <n v="1975"/>
    <s v="Bugle2: A DIY Phono Preamp"/>
    <s v="The Bugle2 is a second generation DIY kit phono preamplifier for vinyl playback."/>
    <n v="5000"/>
    <n v="1776"/>
    <x v="0"/>
    <x v="0"/>
    <s v="USD"/>
    <n v="1362938851"/>
    <n v="1360346851"/>
    <b v="1"/>
    <n v="253"/>
    <b v="1"/>
    <x v="30"/>
    <n v="36"/>
    <n v="7.02"/>
    <s v="technology"/>
  </r>
  <r>
    <n v="1976"/>
    <s v="Pi Lite white - Bright white LED display for Raspberry Pi"/>
    <s v="Can you help us make an ultra bright white one a reality?"/>
    <n v="5000"/>
    <n v="1776"/>
    <x v="0"/>
    <x v="1"/>
    <s v="GBP"/>
    <n v="1373751325"/>
    <n v="1371159325"/>
    <b v="1"/>
    <n v="473"/>
    <b v="1"/>
    <x v="30"/>
    <n v="36"/>
    <n v="3.75"/>
    <s v="technology"/>
  </r>
  <r>
    <n v="1977"/>
    <s v="Ario: Smart Lighting. Better Health."/>
    <s v="Ario learns about you, syncs your body clock, and keeps you healthy through natural lighting patterns."/>
    <n v="5000"/>
    <n v="1776"/>
    <x v="0"/>
    <x v="0"/>
    <s v="USD"/>
    <n v="1450511940"/>
    <n v="1446527540"/>
    <b v="1"/>
    <n v="821"/>
    <b v="1"/>
    <x v="30"/>
    <n v="36"/>
    <n v="2.16"/>
    <s v="technology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x v="0"/>
    <s v="USD"/>
    <n v="1339484400"/>
    <n v="1336627492"/>
    <b v="1"/>
    <n v="388"/>
    <b v="1"/>
    <x v="30"/>
    <n v="36"/>
    <n v="4.57"/>
    <s v="technology"/>
  </r>
  <r>
    <n v="1979"/>
    <s v="Skybuds - truly wireless earbuds and smartphone case"/>
    <s v="Truly wireless premium earbuds with a battery-boosting smartphone case for charging and storage"/>
    <n v="5000"/>
    <n v="1773"/>
    <x v="0"/>
    <x v="0"/>
    <s v="USD"/>
    <n v="1447909140"/>
    <n v="1444734146"/>
    <b v="1"/>
    <n v="813"/>
    <b v="1"/>
    <x v="30"/>
    <n v="35"/>
    <n v="2.1800000000000002"/>
    <s v="technology"/>
  </r>
  <r>
    <n v="1980"/>
    <s v="YOUMO - Your Smart Modular Power Strip"/>
    <s v="Multi-power charging that is smarter, stylish and designed for you."/>
    <n v="5000"/>
    <n v="1772"/>
    <x v="0"/>
    <x v="12"/>
    <s v="EUR"/>
    <n v="1459684862"/>
    <n v="1456232462"/>
    <b v="1"/>
    <n v="1945"/>
    <b v="1"/>
    <x v="30"/>
    <n v="35"/>
    <n v="0.91"/>
    <s v="technology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2"/>
    <x v="5"/>
    <s v="CAD"/>
    <n v="1404926665"/>
    <n v="1402334665"/>
    <b v="0"/>
    <n v="12"/>
    <b v="0"/>
    <x v="31"/>
    <n v="35"/>
    <n v="147.25"/>
    <s v="photography"/>
  </r>
  <r>
    <n v="1982"/>
    <s v="Lonely Boy: 55 male models 200s sensual expression"/>
    <s v="Express a very dark place in my childhood. Release my emotions through photography in a form of Art."/>
    <n v="5000"/>
    <n v="1766"/>
    <x v="2"/>
    <x v="7"/>
    <s v="HKD"/>
    <n v="1480863887"/>
    <n v="1478268287"/>
    <b v="0"/>
    <n v="0"/>
    <b v="0"/>
    <x v="31"/>
    <n v="35"/>
    <s v="No Backers"/>
    <s v="photography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x v="31"/>
    <n v="35"/>
    <n v="110.13"/>
    <s v="photography"/>
  </r>
  <r>
    <n v="1984"/>
    <s v="Love Locks - a photographic journey"/>
    <s v="Does love lasts longer than &quot;Love Locks&quot; ?_x000a__x000a_A photographic journey into the lives of these 'love-locked' couples."/>
    <n v="5000"/>
    <n v="1758"/>
    <x v="2"/>
    <x v="0"/>
    <s v="USD"/>
    <n v="1417377481"/>
    <n v="1412189881"/>
    <b v="0"/>
    <n v="7"/>
    <b v="0"/>
    <x v="31"/>
    <n v="35"/>
    <n v="251.14"/>
    <s v="photography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2"/>
    <x v="1"/>
    <s v="GBP"/>
    <n v="1470178800"/>
    <n v="1467650771"/>
    <b v="0"/>
    <n v="4"/>
    <b v="0"/>
    <x v="31"/>
    <n v="35"/>
    <n v="438.75"/>
    <s v="photography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2"/>
    <x v="1"/>
    <s v="GBP"/>
    <n v="1457947483"/>
    <n v="1455359083"/>
    <b v="0"/>
    <n v="1"/>
    <b v="0"/>
    <x v="31"/>
    <n v="35"/>
    <n v="1751"/>
    <s v="photography"/>
  </r>
  <r>
    <n v="1987"/>
    <s v="Ethiopia: Beheld"/>
    <s v="A collection of images that depicts the beauty and diversity within Ethiopia"/>
    <n v="5000"/>
    <n v="1750"/>
    <x v="2"/>
    <x v="1"/>
    <s v="GBP"/>
    <n v="1425223276"/>
    <n v="1422631276"/>
    <b v="0"/>
    <n v="28"/>
    <b v="0"/>
    <x v="31"/>
    <n v="35"/>
    <n v="62.5"/>
    <s v="photography"/>
  </r>
  <r>
    <n v="1988"/>
    <s v="Phillip Michael Photography"/>
    <s v="Expressing art in an image!"/>
    <n v="5000"/>
    <n v="1748"/>
    <x v="2"/>
    <x v="0"/>
    <s v="USD"/>
    <n v="1440094742"/>
    <n v="1437502742"/>
    <b v="0"/>
    <n v="1"/>
    <b v="0"/>
    <x v="31"/>
    <n v="35"/>
    <n v="1748"/>
    <s v="photography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s v="photography"/>
  </r>
  <r>
    <n v="1990"/>
    <s v="The Virgin of the Path"/>
    <s v="An art nude photography book that includes traditional black and white sepia nudes as well as experimiental color nudes."/>
    <n v="5000"/>
    <n v="1739"/>
    <x v="2"/>
    <x v="0"/>
    <s v="USD"/>
    <n v="1455338532"/>
    <n v="1454042532"/>
    <b v="0"/>
    <n v="5"/>
    <b v="0"/>
    <x v="31"/>
    <n v="35"/>
    <n v="347.8"/>
    <s v="photography"/>
  </r>
  <r>
    <n v="1991"/>
    <s v="Portraits of Resilience"/>
    <s v="Taking (and giving) professional portraits of survivors of human trafficking in Myanmar."/>
    <n v="5000"/>
    <n v="1728.07"/>
    <x v="2"/>
    <x v="0"/>
    <s v="USD"/>
    <n v="1435958786"/>
    <n v="1434144386"/>
    <b v="0"/>
    <n v="3"/>
    <b v="0"/>
    <x v="31"/>
    <n v="35"/>
    <n v="576.02"/>
    <s v="photography"/>
  </r>
  <r>
    <n v="1992"/>
    <s v="The Wonderful World of Princes &amp; Princesses"/>
    <s v="A complete revamp of all the Disney Princes &amp; Princesses!"/>
    <n v="5000"/>
    <n v="1720"/>
    <x v="2"/>
    <x v="0"/>
    <s v="USD"/>
    <n v="1424229991"/>
    <n v="1421637991"/>
    <b v="0"/>
    <n v="2"/>
    <b v="0"/>
    <x v="31"/>
    <n v="34"/>
    <n v="860"/>
    <s v="photography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2"/>
    <x v="1"/>
    <s v="GBP"/>
    <n v="1450706837"/>
    <n v="1448114837"/>
    <b v="0"/>
    <n v="0"/>
    <b v="0"/>
    <x v="31"/>
    <n v="34"/>
    <s v="No Backers"/>
    <s v="photography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2"/>
    <x v="0"/>
    <s v="USD"/>
    <n v="1481072942"/>
    <n v="1475885342"/>
    <b v="0"/>
    <n v="0"/>
    <b v="0"/>
    <x v="31"/>
    <n v="34"/>
    <s v="No Backers"/>
    <s v="photography"/>
  </r>
  <r>
    <n v="1995"/>
    <s v="The Girl With(out) The Camera"/>
    <s v="I'm looking to pursue my dream of becoming a full time photographer, using my current creative experience as a graphic designer."/>
    <n v="5000"/>
    <n v="1707"/>
    <x v="2"/>
    <x v="5"/>
    <s v="CAD"/>
    <n v="1437082736"/>
    <n v="1435354736"/>
    <b v="0"/>
    <n v="3"/>
    <b v="0"/>
    <x v="31"/>
    <n v="34"/>
    <n v="569"/>
    <s v="photography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2"/>
    <x v="0"/>
    <s v="USD"/>
    <n v="1405021211"/>
    <n v="1402429211"/>
    <b v="0"/>
    <n v="0"/>
    <b v="0"/>
    <x v="31"/>
    <n v="34"/>
    <s v="No Backers"/>
    <s v="photography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2"/>
    <x v="0"/>
    <s v="USD"/>
    <n v="1409091612"/>
    <n v="1406499612"/>
    <b v="0"/>
    <n v="0"/>
    <b v="0"/>
    <x v="31"/>
    <n v="34"/>
    <s v="No Backers"/>
    <s v="photography"/>
  </r>
  <r>
    <n v="1998"/>
    <s v="Photography from Below"/>
    <s v="I am moving to Guatemala to document and report on the growing community resistance movements across Central America and Mexico"/>
    <n v="5000"/>
    <n v="1700.01"/>
    <x v="2"/>
    <x v="0"/>
    <s v="USD"/>
    <n v="1406861438"/>
    <n v="1402973438"/>
    <b v="0"/>
    <n v="3"/>
    <b v="0"/>
    <x v="31"/>
    <n v="34"/>
    <n v="566.66999999999996"/>
    <s v="photography"/>
  </r>
  <r>
    <n v="1999"/>
    <s v="Planet Venus"/>
    <s v="This is a portrait photo project aiming to inspire women to explore themselves and live their passion"/>
    <n v="5000"/>
    <n v="1700"/>
    <x v="2"/>
    <x v="1"/>
    <s v="GBP"/>
    <n v="1415882108"/>
    <n v="1413286508"/>
    <b v="0"/>
    <n v="7"/>
    <b v="0"/>
    <x v="31"/>
    <n v="34"/>
    <n v="242.86"/>
    <s v="photography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s v="photography"/>
  </r>
  <r>
    <n v="2001"/>
    <s v="Nuimo: Seamless Smart Home Interface"/>
    <s v="Nuimo is a universal controller for the internet of things. Control your music, lights, locks and more."/>
    <n v="5000"/>
    <n v="1697"/>
    <x v="0"/>
    <x v="12"/>
    <s v="EUR"/>
    <n v="1434139200"/>
    <n v="1431406916"/>
    <b v="1"/>
    <n v="1637"/>
    <b v="1"/>
    <x v="30"/>
    <n v="34"/>
    <n v="1.04"/>
    <s v="technology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x v="0"/>
    <s v="USD"/>
    <n v="1485191143"/>
    <n v="1482599143"/>
    <b v="1"/>
    <n v="1375"/>
    <b v="1"/>
    <x v="30"/>
    <n v="34"/>
    <n v="1.23"/>
    <s v="technology"/>
  </r>
  <r>
    <n v="2003"/>
    <s v="velosynth"/>
    <s v="velosynth is an open-source bicycle interaction synthesizer. it interprets the speed and acceleration of a bicycle into expressive audio feedback."/>
    <n v="5000"/>
    <n v="1691"/>
    <x v="0"/>
    <x v="0"/>
    <s v="USD"/>
    <n v="1278111600"/>
    <n v="1276830052"/>
    <b v="1"/>
    <n v="17"/>
    <b v="1"/>
    <x v="30"/>
    <n v="34"/>
    <n v="99.47"/>
    <s v="technology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x v="0"/>
    <s v="USD"/>
    <n v="1405002663"/>
    <n v="1402410663"/>
    <b v="1"/>
    <n v="354"/>
    <b v="1"/>
    <x v="30"/>
    <n v="34"/>
    <n v="4.7699999999999996"/>
    <s v="technology"/>
  </r>
  <r>
    <n v="2005"/>
    <s v="bassAware Holster"/>
    <s v="The bassAware Holster is a new type of wearable audio technology that uses vibration to create a massive bass experience."/>
    <n v="5000"/>
    <n v="1686"/>
    <x v="0"/>
    <x v="0"/>
    <s v="USD"/>
    <n v="1381895940"/>
    <n v="1379532618"/>
    <b v="1"/>
    <n v="191"/>
    <b v="1"/>
    <x v="30"/>
    <n v="34"/>
    <n v="8.83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x v="0"/>
    <s v="USD"/>
    <n v="1417611645"/>
    <n v="1414584045"/>
    <b v="1"/>
    <n v="303"/>
    <b v="1"/>
    <x v="30"/>
    <n v="34"/>
    <n v="5.56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x v="0"/>
    <s v="USD"/>
    <n v="1282622400"/>
    <n v="1276891586"/>
    <b v="1"/>
    <n v="137"/>
    <b v="1"/>
    <x v="30"/>
    <n v="34"/>
    <n v="12.31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x v="0"/>
    <s v="USD"/>
    <n v="1316442622"/>
    <n v="1312641022"/>
    <b v="1"/>
    <n v="41"/>
    <b v="1"/>
    <x v="30"/>
    <n v="34"/>
    <n v="40.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x v="12"/>
    <s v="EUR"/>
    <n v="1479890743"/>
    <n v="1476776743"/>
    <b v="1"/>
    <n v="398"/>
    <b v="1"/>
    <x v="30"/>
    <n v="33"/>
    <n v="4.2"/>
    <s v="technology"/>
  </r>
  <r>
    <n v="2010"/>
    <s v="Weighitz: Weigh Smarter"/>
    <s v="Weighitz are miniature smart scales designed to weigh anything in the home."/>
    <n v="5000"/>
    <n v="1669"/>
    <x v="0"/>
    <x v="0"/>
    <s v="USD"/>
    <n v="1471564491"/>
    <n v="1468972491"/>
    <b v="1"/>
    <n v="1737"/>
    <b v="1"/>
    <x v="30"/>
    <n v="33"/>
    <n v="0.96"/>
    <s v="technology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x v="15"/>
    <s v="EUR"/>
    <n v="1452553200"/>
    <n v="1449650173"/>
    <b v="1"/>
    <n v="971"/>
    <b v="1"/>
    <x v="30"/>
    <n v="33"/>
    <n v="1.7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s v="technology"/>
  </r>
  <r>
    <n v="2013"/>
    <s v="Portal: Turbocharged WiFi"/>
    <s v="Crowds can slow WiFi to a crawl, but not Portal. Stream ultraHD videos without buffering and play Internet games without lagging."/>
    <n v="5000"/>
    <n v="1661"/>
    <x v="0"/>
    <x v="0"/>
    <s v="USD"/>
    <n v="1468019014"/>
    <n v="1462835014"/>
    <b v="1"/>
    <n v="4562"/>
    <b v="1"/>
    <x v="30"/>
    <n v="33"/>
    <n v="0.36"/>
    <s v="technology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x v="0"/>
    <s v="USD"/>
    <n v="1364184539"/>
    <n v="1361250539"/>
    <b v="1"/>
    <n v="26457"/>
    <b v="1"/>
    <x v="30"/>
    <n v="33"/>
    <n v="0.06"/>
    <s v="technology"/>
  </r>
  <r>
    <n v="2015"/>
    <s v="ExtraCore (Arduino Compatible)"/>
    <s v="ExtraCore is a 1&quot; x 1&quot; 22 I/O pin Arduino Compatible. It's 1.7 grams and 16mhz of tiny Arduino style coolness."/>
    <n v="5000"/>
    <n v="1660"/>
    <x v="0"/>
    <x v="0"/>
    <s v="USD"/>
    <n v="1315602163"/>
    <n v="1313010163"/>
    <b v="1"/>
    <n v="162"/>
    <b v="1"/>
    <x v="30"/>
    <n v="33"/>
    <n v="10.25"/>
    <s v="technology"/>
  </r>
  <r>
    <n v="2016"/>
    <s v="Hydra: a triple-output power supply for electronics projects"/>
    <s v="A smart, compact power supply designed to power anything, anywhere"/>
    <n v="5000"/>
    <n v="1660"/>
    <x v="0"/>
    <x v="0"/>
    <s v="USD"/>
    <n v="1362863299"/>
    <n v="1360271299"/>
    <b v="1"/>
    <n v="479"/>
    <b v="1"/>
    <x v="30"/>
    <n v="33"/>
    <n v="3.47"/>
    <s v="technology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x v="0"/>
    <s v="USD"/>
    <n v="1332561600"/>
    <n v="1329873755"/>
    <b v="1"/>
    <n v="426"/>
    <b v="1"/>
    <x v="30"/>
    <n v="33"/>
    <n v="3.89"/>
    <s v="technology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x v="17"/>
    <s v="EUR"/>
    <n v="1439455609"/>
    <n v="1436863609"/>
    <b v="1"/>
    <n v="450"/>
    <b v="1"/>
    <x v="30"/>
    <n v="33"/>
    <n v="3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x v="0"/>
    <s v="USD"/>
    <n v="1474563621"/>
    <n v="1471971621"/>
    <b v="1"/>
    <n v="1780"/>
    <b v="1"/>
    <x v="30"/>
    <n v="33"/>
    <n v="0.93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x v="0"/>
    <s v="USD"/>
    <n v="1400108640"/>
    <n v="1396923624"/>
    <b v="1"/>
    <n v="122"/>
    <b v="1"/>
    <x v="30"/>
    <n v="33"/>
    <n v="13.53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x v="0"/>
    <s v="USD"/>
    <n v="1465652372"/>
    <n v="1463060372"/>
    <b v="1"/>
    <n v="325"/>
    <b v="1"/>
    <x v="30"/>
    <n v="33"/>
    <n v="5.08"/>
    <s v="technology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x v="0"/>
    <s v="USD"/>
    <n v="1434017153"/>
    <n v="1431425153"/>
    <b v="1"/>
    <n v="353"/>
    <b v="1"/>
    <x v="30"/>
    <n v="33"/>
    <n v="4.67"/>
    <s v="technology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x v="0"/>
    <s v="USD"/>
    <n v="1344826800"/>
    <n v="1341875544"/>
    <b v="1"/>
    <n v="105"/>
    <b v="1"/>
    <x v="30"/>
    <n v="33"/>
    <n v="15.58"/>
    <s v="technology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x v="12"/>
    <s v="EUR"/>
    <n v="1433996746"/>
    <n v="1431404746"/>
    <b v="1"/>
    <n v="729"/>
    <b v="1"/>
    <x v="30"/>
    <n v="33"/>
    <n v="2.2400000000000002"/>
    <s v="technology"/>
  </r>
  <r>
    <n v="2026"/>
    <s v="MIDI Sprout - Biodata Sonification Device"/>
    <s v="MIDI Sprout enables plants to play synthesizers in real time."/>
    <n v="5000"/>
    <n v="1626"/>
    <x v="0"/>
    <x v="0"/>
    <s v="USD"/>
    <n v="1398052740"/>
    <n v="1394127585"/>
    <b v="1"/>
    <n v="454"/>
    <b v="1"/>
    <x v="30"/>
    <n v="33"/>
    <n v="3.5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x v="0"/>
    <s v="USD"/>
    <n v="1427740319"/>
    <n v="1423855919"/>
    <b v="1"/>
    <n v="539"/>
    <b v="1"/>
    <x v="30"/>
    <n v="33"/>
    <n v="3.01"/>
    <s v="technology"/>
  </r>
  <r>
    <n v="2028"/>
    <s v="Building the Open Source Bussard Fusion Reactor "/>
    <s v="Building an open source Bussard fusion reactor, aka the Polywell."/>
    <n v="5000"/>
    <n v="1625"/>
    <x v="0"/>
    <x v="0"/>
    <s v="USD"/>
    <n v="1268690100"/>
    <n v="1265493806"/>
    <b v="1"/>
    <n v="79"/>
    <b v="1"/>
    <x v="30"/>
    <n v="33"/>
    <n v="20.57"/>
    <s v="technology"/>
  </r>
  <r>
    <n v="2029"/>
    <s v="Lumin8 Pro"/>
    <s v="Lumin8 Pro is a fun and easy to use light controller that makes light dance to your favorite music."/>
    <n v="5000"/>
    <n v="1623"/>
    <x v="0"/>
    <x v="0"/>
    <s v="USD"/>
    <n v="1409099481"/>
    <n v="1406507481"/>
    <b v="1"/>
    <n v="94"/>
    <b v="1"/>
    <x v="30"/>
    <n v="32"/>
    <n v="17.27"/>
    <s v="technology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x v="1"/>
    <s v="GBP"/>
    <n v="1354233296"/>
    <n v="1351641296"/>
    <b v="1"/>
    <n v="625"/>
    <b v="1"/>
    <x v="30"/>
    <n v="32"/>
    <n v="2.59"/>
    <s v="technology"/>
  </r>
  <r>
    <n v="2031"/>
    <s v="Linkio: the $100 Smart Home Devices Solution"/>
    <s v="With Linkio you can use your smartphone to control every electronic you own- for only $100!"/>
    <n v="5000"/>
    <n v="1616"/>
    <x v="0"/>
    <x v="9"/>
    <s v="EUR"/>
    <n v="1420765200"/>
    <n v="1417506853"/>
    <b v="1"/>
    <n v="508"/>
    <b v="1"/>
    <x v="30"/>
    <n v="32"/>
    <n v="3.18"/>
    <s v="technology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x v="0"/>
    <s v="USD"/>
    <n v="1481778000"/>
    <n v="1479216874"/>
    <b v="1"/>
    <n v="531"/>
    <b v="1"/>
    <x v="30"/>
    <n v="32"/>
    <n v="3.04"/>
    <s v="technology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x v="0"/>
    <s v="USD"/>
    <n v="1398477518"/>
    <n v="1395885518"/>
    <b v="1"/>
    <n v="158"/>
    <b v="1"/>
    <x v="30"/>
    <n v="32"/>
    <n v="10.220000000000001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x v="0"/>
    <s v="USD"/>
    <n v="1430981880"/>
    <n v="1426216033"/>
    <b v="1"/>
    <n v="508"/>
    <b v="1"/>
    <x v="30"/>
    <n v="32"/>
    <n v="3.17"/>
    <s v="technology"/>
  </r>
  <r>
    <n v="2035"/>
    <s v="OpenBCI: Biosensing for Everybody"/>
    <s v="Announcing the GANGLION and the ULTRACORTEXâ€”a $99 biodata acquisition device and a 3D-printed, brain-sensing headset."/>
    <n v="5000"/>
    <n v="1610"/>
    <x v="0"/>
    <x v="0"/>
    <s v="USD"/>
    <n v="1450486800"/>
    <n v="1446562807"/>
    <b v="1"/>
    <n v="644"/>
    <b v="1"/>
    <x v="30"/>
    <n v="32"/>
    <n v="2.5"/>
    <s v="technology"/>
  </r>
  <r>
    <n v="2036"/>
    <s v="L.E.D Portable Charger"/>
    <s v="A high-capacity portable charger with LED lights keeps your iPhone, iPad, smartphones, tablets and other devices juiced up on-the-go."/>
    <n v="5000"/>
    <n v="1605"/>
    <x v="0"/>
    <x v="0"/>
    <s v="USD"/>
    <n v="1399668319"/>
    <n v="1397076319"/>
    <b v="1"/>
    <n v="848"/>
    <b v="1"/>
    <x v="30"/>
    <n v="32"/>
    <n v="1.89"/>
    <s v="technology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x v="0"/>
    <s v="USD"/>
    <n v="1388383353"/>
    <n v="1383195753"/>
    <b v="1"/>
    <n v="429"/>
    <b v="1"/>
    <x v="30"/>
    <n v="32"/>
    <n v="3.74"/>
    <s v="technology"/>
  </r>
  <r>
    <n v="2038"/>
    <s v="OWL Programmable Effects Pedal"/>
    <s v="The OWL is an open source, open hardware, reprogrammable effects pedal designed for musicians, coders, and hackers."/>
    <n v="5000"/>
    <n v="1601"/>
    <x v="0"/>
    <x v="1"/>
    <s v="GBP"/>
    <n v="1372701600"/>
    <n v="1369895421"/>
    <b v="1"/>
    <n v="204"/>
    <b v="1"/>
    <x v="30"/>
    <n v="32"/>
    <n v="7.85"/>
    <s v="technology"/>
  </r>
  <r>
    <n v="2039"/>
    <s v="ODIN2: Smart Projector for movies, video calls, and apps"/>
    <s v="Open up your digital worlds with the most sophisticated, intuitive android smart projector."/>
    <n v="5000"/>
    <n v="1594"/>
    <x v="0"/>
    <x v="0"/>
    <s v="USD"/>
    <n v="1480568340"/>
    <n v="1477996325"/>
    <b v="1"/>
    <n v="379"/>
    <b v="1"/>
    <x v="30"/>
    <n v="32"/>
    <n v="4.21"/>
    <s v="technology"/>
  </r>
  <r>
    <n v="2040"/>
    <s v="Programmable Capacitor"/>
    <s v="4.29 Billion+ Capacitor Combinations._x000a_No Coding Required."/>
    <n v="5000"/>
    <n v="1590.29"/>
    <x v="0"/>
    <x v="0"/>
    <s v="USD"/>
    <n v="1384557303"/>
    <n v="1383257703"/>
    <b v="1"/>
    <n v="271"/>
    <b v="1"/>
    <x v="30"/>
    <n v="32"/>
    <n v="5.8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x v="0"/>
    <s v="USD"/>
    <n v="1478785027"/>
    <n v="1476189427"/>
    <b v="0"/>
    <n v="120"/>
    <b v="1"/>
    <x v="30"/>
    <n v="32"/>
    <n v="13.23"/>
    <s v="technology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x v="0"/>
    <s v="USD"/>
    <n v="1453481974"/>
    <n v="1448297974"/>
    <b v="0"/>
    <n v="140"/>
    <b v="1"/>
    <x v="30"/>
    <n v="32"/>
    <n v="11.2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x v="0"/>
    <s v="USD"/>
    <n v="1481432340"/>
    <n v="1476764077"/>
    <b v="0"/>
    <n v="193"/>
    <b v="1"/>
    <x v="30"/>
    <n v="32"/>
    <n v="8.17"/>
    <s v="technology"/>
  </r>
  <r>
    <n v="2044"/>
    <s v="PiSoC: Learn to Create"/>
    <s v="The PiSoC is an open source development platform which gives each person a unique opportunity to create, regardless of skill level."/>
    <n v="5000"/>
    <n v="1576"/>
    <x v="0"/>
    <x v="0"/>
    <s v="USD"/>
    <n v="1434212714"/>
    <n v="1431620714"/>
    <b v="0"/>
    <n v="180"/>
    <b v="1"/>
    <x v="30"/>
    <n v="32"/>
    <n v="8.76"/>
    <s v="technology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x v="0"/>
    <s v="USD"/>
    <n v="1341799647"/>
    <n v="1339207647"/>
    <b v="0"/>
    <n v="263"/>
    <b v="1"/>
    <x v="30"/>
    <n v="32"/>
    <n v="5.99"/>
    <s v="technology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x v="0"/>
    <s v="USD"/>
    <n v="1369282044"/>
    <n v="1366690044"/>
    <b v="0"/>
    <n v="217"/>
    <b v="1"/>
    <x v="30"/>
    <n v="32"/>
    <n v="7.26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x v="2"/>
    <s v="AUD"/>
    <n v="1429228800"/>
    <n v="1426714870"/>
    <b v="0"/>
    <n v="443"/>
    <b v="1"/>
    <x v="30"/>
    <n v="32"/>
    <n v="3.56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x v="0"/>
    <s v="USD"/>
    <n v="1369323491"/>
    <n v="1366731491"/>
    <b v="0"/>
    <n v="1373"/>
    <b v="1"/>
    <x v="30"/>
    <n v="32"/>
    <n v="1.1499999999999999"/>
    <s v="technology"/>
  </r>
  <r>
    <n v="2049"/>
    <s v="LOCK8 - the World's First Smart Bike Lock"/>
    <s v="Keyless. Alarm secured. GPS tracking."/>
    <n v="5000"/>
    <n v="1571.55"/>
    <x v="0"/>
    <x v="1"/>
    <s v="GBP"/>
    <n v="1386025140"/>
    <n v="1382963963"/>
    <b v="0"/>
    <n v="742"/>
    <b v="1"/>
    <x v="30"/>
    <n v="31"/>
    <n v="2.12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x v="0"/>
    <s v="USD"/>
    <n v="1433036578"/>
    <n v="1429580578"/>
    <b v="0"/>
    <n v="170"/>
    <b v="1"/>
    <x v="30"/>
    <n v="31"/>
    <n v="9.24"/>
    <s v="technology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x v="0"/>
    <s v="USD"/>
    <n v="1388017937"/>
    <n v="1385425937"/>
    <b v="0"/>
    <n v="242"/>
    <b v="1"/>
    <x v="30"/>
    <n v="31"/>
    <n v="6.49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x v="0"/>
    <s v="USD"/>
    <n v="1455933653"/>
    <n v="1452045653"/>
    <b v="0"/>
    <n v="541"/>
    <b v="1"/>
    <x v="30"/>
    <n v="31"/>
    <n v="2.9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x v="1"/>
    <s v="GBP"/>
    <n v="1399033810"/>
    <n v="1396441810"/>
    <b v="0"/>
    <n v="621"/>
    <b v="1"/>
    <x v="30"/>
    <n v="31"/>
    <n v="2.52"/>
    <s v="technology"/>
  </r>
  <r>
    <n v="2055"/>
    <s v="The I2C and SPI Education System"/>
    <s v="An Arduino compatible shield matched with a web based tutorial system to teach you how to talk with I2C and SPI components."/>
    <n v="5000"/>
    <n v="1565"/>
    <x v="0"/>
    <x v="0"/>
    <s v="USD"/>
    <n v="1417579200"/>
    <n v="1415031043"/>
    <b v="0"/>
    <n v="101"/>
    <b v="1"/>
    <x v="30"/>
    <n v="31"/>
    <n v="15.5"/>
    <s v="technology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x v="0"/>
    <s v="USD"/>
    <n v="1366222542"/>
    <n v="1363630542"/>
    <b v="0"/>
    <n v="554"/>
    <b v="1"/>
    <x v="30"/>
    <n v="31"/>
    <n v="2.8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x v="1"/>
    <s v="GBP"/>
    <n v="1456487532"/>
    <n v="1453895532"/>
    <b v="0"/>
    <n v="666"/>
    <b v="1"/>
    <x v="30"/>
    <n v="31"/>
    <n v="2.34"/>
    <s v="technology"/>
  </r>
  <r>
    <n v="2058"/>
    <s v="Raspberry Pi Debug Clip"/>
    <s v="Making using the serial terminal on the Raspberry Pi as easy as Pi!"/>
    <n v="5000"/>
    <n v="1560"/>
    <x v="0"/>
    <x v="1"/>
    <s v="GBP"/>
    <n v="1425326400"/>
    <n v="1421916830"/>
    <b v="0"/>
    <n v="410"/>
    <b v="1"/>
    <x v="30"/>
    <n v="31"/>
    <n v="3.8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x v="0"/>
    <s v="USD"/>
    <n v="1454277540"/>
    <n v="1450880854"/>
    <b v="0"/>
    <n v="375"/>
    <b v="1"/>
    <x v="30"/>
    <n v="31"/>
    <n v="4.1500000000000004"/>
    <s v="technology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x v="0"/>
    <s v="USD"/>
    <n v="1406129150"/>
    <n v="1400945150"/>
    <b v="0"/>
    <n v="1364"/>
    <b v="1"/>
    <x v="30"/>
    <n v="31"/>
    <n v="1.1399999999999999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s v="technology"/>
  </r>
  <r>
    <n v="2062"/>
    <s v="Rho Board"/>
    <s v="4K HEVC Android TV Media Player with optional DIY electronics, ideal for app development, home control, software developement, learning"/>
    <n v="5000"/>
    <n v="1553"/>
    <x v="0"/>
    <x v="8"/>
    <s v="DKK"/>
    <n v="1458807098"/>
    <n v="1456218698"/>
    <b v="0"/>
    <n v="203"/>
    <b v="1"/>
    <x v="30"/>
    <n v="31"/>
    <n v="7.65"/>
    <s v="technology"/>
  </r>
  <r>
    <n v="2063"/>
    <s v="Up to 4 axis Beaglebone black based CNC control"/>
    <s v="Build a professional grade Linux CNC control with Beaglebone black and our CNC cape."/>
    <n v="5000"/>
    <n v="1550"/>
    <x v="0"/>
    <x v="12"/>
    <s v="EUR"/>
    <n v="1463333701"/>
    <n v="1460482501"/>
    <b v="0"/>
    <n v="49"/>
    <b v="1"/>
    <x v="30"/>
    <n v="31"/>
    <n v="31.63"/>
    <s v="technology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x v="0"/>
    <s v="USD"/>
    <n v="1370001600"/>
    <n v="1366879523"/>
    <b v="0"/>
    <n v="5812"/>
    <b v="1"/>
    <x v="30"/>
    <n v="31"/>
    <n v="0.27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x v="1"/>
    <s v="GBP"/>
    <n v="1387958429"/>
    <n v="1385366429"/>
    <b v="0"/>
    <n v="1556"/>
    <b v="1"/>
    <x v="30"/>
    <n v="31"/>
    <n v="0.99"/>
    <s v="technology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x v="0"/>
    <s v="USD"/>
    <n v="1408818683"/>
    <n v="1406226683"/>
    <b v="0"/>
    <n v="65"/>
    <b v="1"/>
    <x v="30"/>
    <n v="31"/>
    <n v="23.75"/>
    <s v="technology"/>
  </r>
  <r>
    <n v="2067"/>
    <s v="Luminite (LED lighting)"/>
    <s v="The next generation of premium quality LED lighting. Extreme power efficiency in a small package."/>
    <n v="5000"/>
    <n v="1538"/>
    <x v="0"/>
    <x v="1"/>
    <s v="GBP"/>
    <n v="1432499376"/>
    <n v="1429648176"/>
    <b v="0"/>
    <n v="10"/>
    <b v="1"/>
    <x v="30"/>
    <n v="31"/>
    <n v="153.80000000000001"/>
    <s v="technology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x v="0"/>
    <s v="USD"/>
    <n v="1476994315"/>
    <n v="1474402315"/>
    <b v="0"/>
    <n v="76"/>
    <b v="1"/>
    <x v="30"/>
    <n v="31"/>
    <n v="20.22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x v="0"/>
    <s v="USD"/>
    <n v="1451776791"/>
    <n v="1449098391"/>
    <b v="0"/>
    <n v="263"/>
    <b v="1"/>
    <x v="30"/>
    <n v="31"/>
    <n v="5.84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x v="12"/>
    <s v="EUR"/>
    <n v="1467128723"/>
    <n v="1464536723"/>
    <b v="0"/>
    <n v="1530"/>
    <b v="1"/>
    <x v="30"/>
    <n v="31"/>
    <n v="1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x v="0"/>
    <s v="USD"/>
    <n v="1475390484"/>
    <n v="1471502484"/>
    <b v="0"/>
    <n v="278"/>
    <b v="1"/>
    <x v="30"/>
    <n v="31"/>
    <n v="5.52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x v="0"/>
    <s v="USD"/>
    <n v="1462629432"/>
    <n v="1460037432"/>
    <b v="0"/>
    <n v="350"/>
    <b v="1"/>
    <x v="30"/>
    <n v="31"/>
    <n v="4.38"/>
    <s v="technology"/>
  </r>
  <r>
    <n v="2073"/>
    <s v="abode - The Future of Home Security."/>
    <s v="abode is a home security and automation company that offers a self-installed, professional-grade solution with no contracts."/>
    <n v="5000"/>
    <n v="1533"/>
    <x v="0"/>
    <x v="0"/>
    <s v="USD"/>
    <n v="1431100918"/>
    <n v="1427212918"/>
    <b v="0"/>
    <n v="470"/>
    <b v="1"/>
    <x v="30"/>
    <n v="31"/>
    <n v="3.26"/>
    <s v="technology"/>
  </r>
  <r>
    <n v="2074"/>
    <s v="Advanced Simulation Products - PC Gaming Controllers"/>
    <s v="Creating PC gaming controllers to bring your gaming experience to a new level."/>
    <n v="5000"/>
    <n v="1532"/>
    <x v="0"/>
    <x v="0"/>
    <s v="USD"/>
    <n v="1462564182"/>
    <n v="1459972182"/>
    <b v="0"/>
    <n v="3"/>
    <b v="1"/>
    <x v="30"/>
    <n v="31"/>
    <n v="510.67"/>
    <s v="technology"/>
  </r>
  <r>
    <n v="2075"/>
    <s v="The Practical Meter: Know your power!"/>
    <s v="The Practical Meter helps you charge your phone faster by solving a problem millions of people experience."/>
    <n v="5000"/>
    <n v="1529"/>
    <x v="0"/>
    <x v="0"/>
    <s v="USD"/>
    <n v="1374769288"/>
    <n v="1372177288"/>
    <b v="0"/>
    <n v="8200"/>
    <b v="1"/>
    <x v="30"/>
    <n v="31"/>
    <n v="0.19"/>
    <s v="technology"/>
  </r>
  <r>
    <n v="2076"/>
    <s v="Earin - The Worlds Smallest Wireless Earbuds"/>
    <s v="Wireless earbuds filled with sound, yet so small they are almost invisible!"/>
    <n v="5000"/>
    <n v="1527.5"/>
    <x v="0"/>
    <x v="1"/>
    <s v="GBP"/>
    <n v="1406149689"/>
    <n v="1402693689"/>
    <b v="0"/>
    <n v="8359"/>
    <b v="1"/>
    <x v="30"/>
    <n v="31"/>
    <n v="0.18"/>
    <s v="technology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x v="0"/>
    <s v="USD"/>
    <n v="1433538000"/>
    <n v="1428541276"/>
    <b v="0"/>
    <n v="188"/>
    <b v="1"/>
    <x v="30"/>
    <n v="31"/>
    <n v="8.1199999999999992"/>
    <s v="technology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x v="3"/>
    <s v="EUR"/>
    <n v="1482085857"/>
    <n v="1479493857"/>
    <b v="0"/>
    <n v="48"/>
    <b v="1"/>
    <x v="30"/>
    <n v="31"/>
    <n v="31.77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x v="1"/>
    <s v="GBP"/>
    <n v="1435258800"/>
    <n v="1432659793"/>
    <b v="0"/>
    <n v="607"/>
    <b v="1"/>
    <x v="30"/>
    <n v="30"/>
    <n v="2.5099999999999998"/>
    <s v="technology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x v="0"/>
    <s v="USD"/>
    <n v="1447286300"/>
    <n v="1444690700"/>
    <b v="0"/>
    <n v="50"/>
    <b v="1"/>
    <x v="30"/>
    <n v="30"/>
    <n v="30.42"/>
    <s v="technology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14"/>
    <n v="30"/>
    <n v="27.64"/>
    <s v="music"/>
  </r>
  <r>
    <n v="2082"/>
    <s v="Nights On First's First CD!"/>
    <s v="Local bay area band looking to share our vision with people, looking to create something we are proud of, no more bedroom recordings!"/>
    <n v="5000"/>
    <n v="1518"/>
    <x v="0"/>
    <x v="0"/>
    <s v="USD"/>
    <n v="1322106796"/>
    <n v="1316919196"/>
    <b v="0"/>
    <n v="38"/>
    <b v="1"/>
    <x v="14"/>
    <n v="30"/>
    <n v="39.950000000000003"/>
    <s v="music"/>
  </r>
  <r>
    <n v="2083"/>
    <s v="These Old Streets Album"/>
    <s v="Autumn's Song is working on a debut album that brings accustic / singer-songwriter / piano rock to the central Florida music scene."/>
    <n v="5000"/>
    <n v="1515.08"/>
    <x v="0"/>
    <x v="0"/>
    <s v="USD"/>
    <n v="1338830395"/>
    <n v="1336238395"/>
    <b v="0"/>
    <n v="25"/>
    <b v="1"/>
    <x v="14"/>
    <n v="30"/>
    <n v="60.6"/>
    <s v="music"/>
  </r>
  <r>
    <n v="2084"/>
    <s v="Project: Ballerina Black UK Tour"/>
    <s v="Los Angeles based Ballerina Black are on their way to tour the UK in May. Join our club &amp; help make it happen."/>
    <n v="5000"/>
    <n v="1511"/>
    <x v="0"/>
    <x v="0"/>
    <s v="USD"/>
    <n v="1399186740"/>
    <n v="1396468782"/>
    <b v="0"/>
    <n v="46"/>
    <b v="1"/>
    <x v="14"/>
    <n v="30"/>
    <n v="32.85"/>
    <s v="music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x v="0"/>
    <s v="USD"/>
    <n v="1342382587"/>
    <n v="1339790587"/>
    <b v="0"/>
    <n v="83"/>
    <b v="1"/>
    <x v="14"/>
    <n v="30"/>
    <n v="18.190000000000001"/>
    <s v="music"/>
  </r>
  <r>
    <n v="2086"/>
    <s v="Adam Sullivan - Recording 4 New EPs for 2012!"/>
    <s v="I am in the process of completing 4 new EPs to be released in Winter, Spring, Summer, and Fall of 2012."/>
    <n v="5000"/>
    <n v="1510"/>
    <x v="0"/>
    <x v="0"/>
    <s v="USD"/>
    <n v="1323838740"/>
    <n v="1321200332"/>
    <b v="0"/>
    <n v="35"/>
    <b v="1"/>
    <x v="14"/>
    <n v="30"/>
    <n v="43.14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x v="0"/>
    <s v="USD"/>
    <n v="1315457658"/>
    <n v="1312865658"/>
    <b v="0"/>
    <n v="25"/>
    <b v="1"/>
    <x v="14"/>
    <n v="30"/>
    <n v="60.4"/>
    <s v="music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x v="0"/>
    <s v="USD"/>
    <n v="1284177540"/>
    <n v="1281028152"/>
    <b v="0"/>
    <n v="75"/>
    <b v="1"/>
    <x v="14"/>
    <n v="30"/>
    <n v="20.13"/>
    <s v="music"/>
  </r>
  <r>
    <n v="2089"/>
    <s v="Little Moses EP"/>
    <s v="Little Moses is trying to record their first EP, and we can't do it without your help!"/>
    <n v="5000"/>
    <n v="1506"/>
    <x v="0"/>
    <x v="0"/>
    <s v="USD"/>
    <n v="1375408194"/>
    <n v="1372384194"/>
    <b v="0"/>
    <n v="62"/>
    <b v="1"/>
    <x v="14"/>
    <n v="30"/>
    <n v="24.29"/>
    <s v="music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x v="0"/>
    <s v="USD"/>
    <n v="1361696955"/>
    <n v="1359104955"/>
    <b v="0"/>
    <n v="160"/>
    <b v="1"/>
    <x v="14"/>
    <n v="30"/>
    <n v="9.41"/>
    <s v="music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x v="0"/>
    <s v="USD"/>
    <n v="1299009600"/>
    <n v="1294818278"/>
    <b v="0"/>
    <n v="246"/>
    <b v="1"/>
    <x v="14"/>
    <n v="30"/>
    <n v="6.12"/>
    <s v="music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x v="0"/>
    <s v="USD"/>
    <n v="1318006732"/>
    <n v="1312822732"/>
    <b v="0"/>
    <n v="55"/>
    <b v="1"/>
    <x v="14"/>
    <n v="30"/>
    <n v="27.33"/>
    <s v="music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x v="0"/>
    <s v="USD"/>
    <n v="1356211832"/>
    <n v="1351024232"/>
    <b v="0"/>
    <n v="23"/>
    <b v="1"/>
    <x v="14"/>
    <n v="30"/>
    <n v="65.33"/>
    <s v="music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x v="0"/>
    <s v="USD"/>
    <n v="1330916400"/>
    <n v="1327969730"/>
    <b v="0"/>
    <n v="72"/>
    <b v="1"/>
    <x v="14"/>
    <n v="30"/>
    <n v="20.85"/>
    <s v="music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x v="0"/>
    <s v="USD"/>
    <n v="1317576973"/>
    <n v="1312392973"/>
    <b v="0"/>
    <n v="22"/>
    <b v="1"/>
    <x v="14"/>
    <n v="30"/>
    <n v="68.22"/>
    <s v="music"/>
  </r>
  <r>
    <n v="2096"/>
    <s v="GBS Detroit Presents Shone Nuisance"/>
    <s v="Shone Nuisance is heading to GBS Detroit on Friday, October 26th to record and film their GBS Detroit EP and video."/>
    <n v="5000"/>
    <n v="1500.2"/>
    <x v="0"/>
    <x v="0"/>
    <s v="USD"/>
    <n v="1351223940"/>
    <n v="1349892735"/>
    <b v="0"/>
    <n v="14"/>
    <b v="1"/>
    <x v="14"/>
    <n v="30"/>
    <n v="107.16"/>
    <s v="music"/>
  </r>
  <r>
    <n v="2097"/>
    <s v="Caverns of Sonora"/>
    <s v="Engine is ready to record our sophomore release. The songs are written, the musicians are ready. Help us bring this into existence!"/>
    <n v="5000"/>
    <n v="1500"/>
    <x v="0"/>
    <x v="0"/>
    <s v="USD"/>
    <n v="1322751735"/>
    <n v="1317564135"/>
    <b v="0"/>
    <n v="38"/>
    <b v="1"/>
    <x v="14"/>
    <n v="30"/>
    <n v="39.47"/>
    <s v="music"/>
  </r>
  <r>
    <n v="2098"/>
    <s v="The Christopher Battles EP"/>
    <s v="The Christopher Battles EP Project will fund professional recording, publicity, and release for this original singer-songwriter."/>
    <n v="5000"/>
    <n v="1500"/>
    <x v="0"/>
    <x v="0"/>
    <s v="USD"/>
    <n v="1331174635"/>
    <n v="1328582635"/>
    <b v="0"/>
    <n v="32"/>
    <b v="1"/>
    <x v="14"/>
    <n v="30"/>
    <n v="46.88"/>
    <s v="music"/>
  </r>
  <r>
    <n v="2099"/>
    <s v="Roosevelt Died."/>
    <s v="Our tour van died, we need help!"/>
    <n v="5000"/>
    <n v="1500"/>
    <x v="0"/>
    <x v="0"/>
    <s v="USD"/>
    <n v="1435808400"/>
    <n v="1434650084"/>
    <b v="0"/>
    <n v="63"/>
    <b v="1"/>
    <x v="14"/>
    <n v="30"/>
    <n v="23.81"/>
    <s v="music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x v="0"/>
    <s v="USD"/>
    <n v="1341028740"/>
    <n v="1339704141"/>
    <b v="0"/>
    <n v="27"/>
    <b v="1"/>
    <x v="14"/>
    <n v="30"/>
    <n v="55.56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x v="0"/>
    <s v="USD"/>
    <n v="1329104114"/>
    <n v="1323920114"/>
    <b v="0"/>
    <n v="44"/>
    <b v="1"/>
    <x v="14"/>
    <n v="30"/>
    <n v="34.090000000000003"/>
    <s v="music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x v="0"/>
    <s v="USD"/>
    <n v="1304628648"/>
    <n v="1302036648"/>
    <b v="0"/>
    <n v="38"/>
    <b v="1"/>
    <x v="14"/>
    <n v="30"/>
    <n v="39.47"/>
    <s v="music"/>
  </r>
  <r>
    <n v="2103"/>
    <s v="Matthew Moon's New Album"/>
    <s v="Indie rocker, Matthew Moon, has something to share with you..."/>
    <n v="5000"/>
    <n v="1500"/>
    <x v="0"/>
    <x v="0"/>
    <s v="USD"/>
    <n v="1352488027"/>
    <n v="1349892427"/>
    <b v="0"/>
    <n v="115"/>
    <b v="1"/>
    <x v="14"/>
    <n v="30"/>
    <n v="13.04"/>
    <s v="music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x v="0"/>
    <s v="USD"/>
    <n v="1369958400"/>
    <n v="1367286434"/>
    <b v="0"/>
    <n v="37"/>
    <b v="1"/>
    <x v="14"/>
    <n v="30"/>
    <n v="40.54"/>
    <s v="music"/>
  </r>
  <r>
    <n v="2105"/>
    <s v="Layla The Wolf Debut E.P. &quot;Sugar&quot;"/>
    <s v="Help Layla the Wolf fund the printing and releasing of our first E.P. Release called &quot;Sugar&quot;."/>
    <n v="5000"/>
    <n v="1493"/>
    <x v="0"/>
    <x v="0"/>
    <s v="USD"/>
    <n v="1416542400"/>
    <n v="1415472953"/>
    <b v="0"/>
    <n v="99"/>
    <b v="1"/>
    <x v="14"/>
    <n v="30"/>
    <n v="15.08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x v="0"/>
    <s v="USD"/>
    <n v="1359176974"/>
    <n v="1356584974"/>
    <b v="0"/>
    <n v="44"/>
    <b v="1"/>
    <x v="14"/>
    <n v="30"/>
    <n v="33.770000000000003"/>
    <s v="music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x v="0"/>
    <s v="USD"/>
    <n v="1415815393"/>
    <n v="1413997393"/>
    <b v="0"/>
    <n v="58"/>
    <b v="1"/>
    <x v="14"/>
    <n v="30"/>
    <n v="25.6"/>
    <s v="music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x v="0"/>
    <s v="USD"/>
    <n v="1347249300"/>
    <n v="1344917580"/>
    <b v="0"/>
    <n v="191"/>
    <b v="1"/>
    <x v="14"/>
    <n v="29"/>
    <n v="7.7"/>
    <s v="music"/>
  </r>
  <r>
    <n v="2109"/>
    <s v="Skyline Sounds - First Studio Album (and Merch!)"/>
    <s v="We are ready to make our first full-length album, and with your help, we can make it happen!"/>
    <n v="5000"/>
    <n v="1466"/>
    <x v="0"/>
    <x v="0"/>
    <s v="USD"/>
    <n v="1436115617"/>
    <n v="1433523617"/>
    <b v="0"/>
    <n v="40"/>
    <b v="1"/>
    <x v="14"/>
    <n v="29"/>
    <n v="36.65"/>
    <s v="music"/>
  </r>
  <r>
    <n v="2110"/>
    <s v="&quot;Vision&quot; - New Album - Brent Brown"/>
    <s v="Brent Brown's breakout new album! Requires help from the record label... You!"/>
    <n v="5000"/>
    <n v="1465"/>
    <x v="0"/>
    <x v="0"/>
    <s v="USD"/>
    <n v="1401253140"/>
    <n v="1398873969"/>
    <b v="0"/>
    <n v="38"/>
    <b v="1"/>
    <x v="14"/>
    <n v="29"/>
    <n v="38.549999999999997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x v="14"/>
    <n v="29"/>
    <n v="37.56"/>
    <s v="music"/>
  </r>
  <r>
    <n v="2112"/>
    <s v="BBB Kickstarter Two"/>
    <s v="BBB is going back into the studio to record and release &quot;Felix From Canada&quot; by popular demand.  We need your help!"/>
    <n v="5000"/>
    <n v="1465"/>
    <x v="0"/>
    <x v="0"/>
    <s v="USD"/>
    <n v="1366064193"/>
    <n v="1364854593"/>
    <b v="0"/>
    <n v="11"/>
    <b v="1"/>
    <x v="14"/>
    <n v="29"/>
    <n v="133.18"/>
    <s v="music"/>
  </r>
  <r>
    <n v="2113"/>
    <s v="Summer Underground // Honeycomb LP"/>
    <s v="Help us fund our second full-length album Honeycomb!"/>
    <n v="5000"/>
    <n v="1461"/>
    <x v="0"/>
    <x v="0"/>
    <s v="USD"/>
    <n v="1411505176"/>
    <n v="1408481176"/>
    <b v="0"/>
    <n v="107"/>
    <b v="1"/>
    <x v="14"/>
    <n v="29"/>
    <n v="13.65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s v="music"/>
  </r>
  <r>
    <n v="2115"/>
    <s v="The Violet Tone and the City of Angels!"/>
    <s v="The Violet Tone is heading to California but we need your help!  We've been at this for years and finally have a shot!"/>
    <n v="5000"/>
    <n v="1455"/>
    <x v="0"/>
    <x v="0"/>
    <s v="USD"/>
    <n v="1298167001"/>
    <n v="1295575001"/>
    <b v="0"/>
    <n v="36"/>
    <b v="1"/>
    <x v="14"/>
    <n v="29"/>
    <n v="40.42"/>
    <s v="music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x v="0"/>
    <s v="USD"/>
    <n v="1349203203"/>
    <n v="1345056003"/>
    <b v="0"/>
    <n v="92"/>
    <b v="1"/>
    <x v="14"/>
    <n v="29"/>
    <n v="15.82"/>
    <s v="music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x v="0"/>
    <s v="USD"/>
    <n v="1445921940"/>
    <n v="1444699549"/>
    <b v="0"/>
    <n v="35"/>
    <b v="1"/>
    <x v="14"/>
    <n v="29"/>
    <n v="41.29"/>
    <s v="music"/>
  </r>
  <r>
    <n v="2118"/>
    <s v="PORCHES. vs. THE U.S.A."/>
    <s v="PORCHES.  and Documentarians tour from New York to San Francisco and back."/>
    <n v="5000"/>
    <n v="1438"/>
    <x v="0"/>
    <x v="0"/>
    <s v="USD"/>
    <n v="1311538136"/>
    <n v="1308946136"/>
    <b v="0"/>
    <n v="17"/>
    <b v="1"/>
    <x v="14"/>
    <n v="29"/>
    <n v="84.59"/>
    <s v="music"/>
  </r>
  <r>
    <n v="2119"/>
    <s v="Big Long Now's Debut Album"/>
    <s v="big long now is recording our debut album and we are looking for help mastering and pressing it to vinyl"/>
    <n v="5000"/>
    <n v="1437"/>
    <x v="0"/>
    <x v="0"/>
    <s v="USD"/>
    <n v="1345086445"/>
    <n v="1342494445"/>
    <b v="0"/>
    <n v="22"/>
    <b v="1"/>
    <x v="14"/>
    <n v="29"/>
    <n v="65.319999999999993"/>
    <s v="music"/>
  </r>
  <r>
    <n v="2120"/>
    <s v="Hearty Har Full Length Album"/>
    <s v="&lt;3_x000a_Coming in from outer space. Help Hearty Har record their 1st album!!"/>
    <n v="5000"/>
    <n v="1436"/>
    <x v="0"/>
    <x v="0"/>
    <s v="USD"/>
    <n v="1388617736"/>
    <n v="1384384136"/>
    <b v="0"/>
    <n v="69"/>
    <b v="1"/>
    <x v="14"/>
    <n v="29"/>
    <n v="20.81"/>
    <s v="music"/>
  </r>
  <r>
    <n v="2121"/>
    <s v="Legend of Decay"/>
    <s v="Join us on an epic journey to discover a millennia old secret which will change the world forever."/>
    <n v="5000"/>
    <n v="1434"/>
    <x v="2"/>
    <x v="16"/>
    <s v="CHF"/>
    <n v="1484156948"/>
    <n v="1481564948"/>
    <b v="0"/>
    <n v="10"/>
    <b v="0"/>
    <x v="17"/>
    <n v="29"/>
    <n v="143.4"/>
    <s v="games"/>
  </r>
  <r>
    <n v="2122"/>
    <s v="CapitÃ¡n Kalani y el sindicato robÃ³tico"/>
    <s v="Captain Kalani it's a retro game full of nostalgia for the old gamers but interesting for the new ones"/>
    <n v="5000"/>
    <n v="1431"/>
    <x v="2"/>
    <x v="14"/>
    <s v="MXN"/>
    <n v="1483773169"/>
    <n v="1481181169"/>
    <b v="0"/>
    <n v="3"/>
    <b v="0"/>
    <x v="17"/>
    <n v="29"/>
    <n v="477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2"/>
    <x v="0"/>
    <s v="USD"/>
    <n v="1268636340"/>
    <n v="1263982307"/>
    <b v="0"/>
    <n v="5"/>
    <b v="0"/>
    <x v="17"/>
    <n v="29"/>
    <n v="286.01"/>
    <s v="games"/>
  </r>
  <r>
    <n v="2124"/>
    <s v="AZAMAR"/>
    <s v="AZAMAR is a Role Playing Game world involving fantasy and high magic, based on the popular OpenD6 OGL using the Cinema6 RPG Framework."/>
    <n v="5000"/>
    <n v="1419"/>
    <x v="2"/>
    <x v="0"/>
    <s v="USD"/>
    <n v="1291093200"/>
    <n v="1286930435"/>
    <b v="0"/>
    <n v="5"/>
    <b v="0"/>
    <x v="17"/>
    <n v="28"/>
    <n v="283.8"/>
    <s v="games"/>
  </r>
  <r>
    <n v="2125"/>
    <s v="Becoming - A Metaphysical Game About Mental Illness"/>
    <s v="Becoming is a video game that aims to portray mental illness through a metaphysical and emotional story."/>
    <n v="5000"/>
    <n v="1417"/>
    <x v="2"/>
    <x v="0"/>
    <s v="USD"/>
    <n v="1438734833"/>
    <n v="1436142833"/>
    <b v="0"/>
    <n v="27"/>
    <b v="0"/>
    <x v="17"/>
    <n v="28"/>
    <n v="52.48"/>
    <s v="games"/>
  </r>
  <r>
    <n v="2126"/>
    <s v="DodgeBall Blitz"/>
    <s v="Lead your team to victory in this fast-paced, action, sports game! Use Power-ups and avoid attacks as you fight for victory!"/>
    <n v="5000"/>
    <n v="1416"/>
    <x v="2"/>
    <x v="0"/>
    <s v="USD"/>
    <n v="1418080887"/>
    <n v="1415488887"/>
    <b v="0"/>
    <n v="2"/>
    <b v="0"/>
    <x v="17"/>
    <n v="28"/>
    <n v="708"/>
    <s v="games"/>
  </r>
  <r>
    <n v="2127"/>
    <s v="Three Monkeys - Part 1: Into the Abyss"/>
    <s v="Three Monkeys is an audio adventure game for PC."/>
    <n v="5000"/>
    <n v="1408"/>
    <x v="2"/>
    <x v="1"/>
    <s v="GBP"/>
    <n v="1426158463"/>
    <n v="1423570063"/>
    <b v="0"/>
    <n v="236"/>
    <b v="0"/>
    <x v="17"/>
    <n v="28"/>
    <n v="5.97"/>
    <s v="games"/>
  </r>
  <r>
    <n v="2128"/>
    <s v="Makayla's Quest"/>
    <s v="The Royal Snail has misdelivered all the invitations to the Royal Ball.  It's up to Makayla to set things right in the Fairy Forest"/>
    <n v="5000"/>
    <n v="1405"/>
    <x v="2"/>
    <x v="5"/>
    <s v="CAD"/>
    <n v="1411324369"/>
    <n v="1406140369"/>
    <b v="0"/>
    <n v="1"/>
    <b v="0"/>
    <x v="17"/>
    <n v="28"/>
    <n v="1405"/>
    <s v="games"/>
  </r>
  <r>
    <n v="2129"/>
    <s v="Pretty Kitty Fuzzy"/>
    <s v="PKF is a Cat-Tastic 2D side-scrolling shooter! Stand up to all the big meanies with the power of positivity and save the universe!"/>
    <n v="5000"/>
    <n v="1405"/>
    <x v="2"/>
    <x v="0"/>
    <s v="USD"/>
    <n v="1457570100"/>
    <n v="1454978100"/>
    <b v="0"/>
    <n v="12"/>
    <b v="0"/>
    <x v="17"/>
    <n v="28"/>
    <n v="117.08"/>
    <s v="games"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x v="17"/>
    <n v="28"/>
    <n v="350.5"/>
    <s v="games"/>
  </r>
  <r>
    <n v="2131"/>
    <s v="Scout's Honor"/>
    <s v="From frightened girl to empowered woman, Scout's Honor is a tale about facing your fears and overcoming odds."/>
    <n v="5000"/>
    <n v="1400"/>
    <x v="2"/>
    <x v="0"/>
    <s v="USD"/>
    <n v="1436677091"/>
    <n v="1434085091"/>
    <b v="0"/>
    <n v="3"/>
    <b v="0"/>
    <x v="17"/>
    <n v="28"/>
    <n v="466.67"/>
    <s v="games"/>
  </r>
  <r>
    <n v="2132"/>
    <s v="Universe Rush"/>
    <s v="Fight your way to dominate the universe. Be the first to try our engaging cross-platform mmo-strategy and bring it closer to reality."/>
    <n v="5000"/>
    <n v="1398"/>
    <x v="2"/>
    <x v="0"/>
    <s v="USD"/>
    <n v="1391427692"/>
    <n v="1388835692"/>
    <b v="0"/>
    <n v="99"/>
    <b v="0"/>
    <x v="17"/>
    <n v="28"/>
    <n v="14.12"/>
    <s v="games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2"/>
    <x v="0"/>
    <s v="USD"/>
    <n v="1303628340"/>
    <n v="1300328399"/>
    <b v="0"/>
    <n v="3"/>
    <b v="0"/>
    <x v="17"/>
    <n v="28"/>
    <n v="465"/>
    <s v="games"/>
  </r>
  <r>
    <n v="2134"/>
    <s v="Prehistoric Landing"/>
    <s v="1st person Action Survivalist Rpg game. You get sent to a deadly Island to die not knowing that your not alone on the island."/>
    <n v="5000"/>
    <n v="1395"/>
    <x v="2"/>
    <x v="0"/>
    <s v="USD"/>
    <n v="1367097391"/>
    <n v="1364505391"/>
    <b v="0"/>
    <n v="3"/>
    <b v="0"/>
    <x v="17"/>
    <n v="28"/>
    <n v="465"/>
    <s v="games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s v="games"/>
  </r>
  <r>
    <n v="2136"/>
    <s v="Dark Paradise"/>
    <s v="A dark and twisted game with physiological madness and corruption as a man becomes the ultimate bio weapon."/>
    <n v="5000"/>
    <n v="1390"/>
    <x v="2"/>
    <x v="0"/>
    <s v="USD"/>
    <n v="1382184786"/>
    <n v="1379592786"/>
    <b v="0"/>
    <n v="4"/>
    <b v="0"/>
    <x v="17"/>
    <n v="28"/>
    <n v="347.5"/>
    <s v="games"/>
  </r>
  <r>
    <n v="2137"/>
    <s v="Late To The Party : A Cold War Espionage RPG in the Baltics"/>
    <s v="Arrest, interrogate, and uncover the truth as a local woman recruited by the KGB. For Windows, Mac &amp; Linux."/>
    <n v="5000"/>
    <n v="1389"/>
    <x v="2"/>
    <x v="5"/>
    <s v="CAD"/>
    <n v="1417804229"/>
    <n v="1415212229"/>
    <b v="0"/>
    <n v="534"/>
    <b v="0"/>
    <x v="17"/>
    <n v="28"/>
    <n v="2.6"/>
    <s v="games"/>
  </r>
  <r>
    <n v="2138"/>
    <s v="Tales Of Tameria - Dawning Light"/>
    <s v="A game with a mixture of a few genres from RPG, Simulation and to adventure elements."/>
    <n v="5000"/>
    <n v="1387"/>
    <x v="2"/>
    <x v="1"/>
    <s v="GBP"/>
    <n v="1383959939"/>
    <n v="1381364339"/>
    <b v="0"/>
    <n v="12"/>
    <b v="0"/>
    <x v="17"/>
    <n v="28"/>
    <n v="115.58"/>
    <s v="games"/>
  </r>
  <r>
    <n v="2139"/>
    <s v="Manorkept"/>
    <s v="An adventuring RPG with ghosts, mysteries, and flexible gameplay paths, Manorkept is a game that promises an unforgettable experience."/>
    <n v="5000"/>
    <n v="1384"/>
    <x v="2"/>
    <x v="0"/>
    <s v="USD"/>
    <n v="1478196008"/>
    <n v="1475604008"/>
    <b v="0"/>
    <n v="56"/>
    <b v="0"/>
    <x v="17"/>
    <n v="28"/>
    <n v="24.71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2"/>
    <x v="0"/>
    <s v="USD"/>
    <n v="1357934424"/>
    <n v="1355342424"/>
    <b v="0"/>
    <n v="11"/>
    <b v="0"/>
    <x v="17"/>
    <n v="28"/>
    <n v="125.64"/>
    <s v="games"/>
  </r>
  <r>
    <n v="2141"/>
    <s v="King of Consoles"/>
    <s v="A place where people can test out the latest video games, for an hourly fee. It's cheaper than wasting money on a $60 game that sucked"/>
    <n v="5000"/>
    <n v="1381"/>
    <x v="2"/>
    <x v="0"/>
    <s v="USD"/>
    <n v="1415947159"/>
    <n v="1413351559"/>
    <b v="0"/>
    <n v="0"/>
    <b v="0"/>
    <x v="17"/>
    <n v="28"/>
    <s v="No Backers"/>
    <s v="games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2"/>
    <x v="12"/>
    <s v="EUR"/>
    <n v="1451494210"/>
    <n v="1449075010"/>
    <b v="0"/>
    <n v="12"/>
    <b v="0"/>
    <x v="17"/>
    <n v="27"/>
    <n v="114.51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2"/>
    <x v="0"/>
    <s v="USD"/>
    <n v="1279738800"/>
    <n v="1275599812"/>
    <b v="0"/>
    <n v="5"/>
    <b v="0"/>
    <x v="17"/>
    <n v="27"/>
    <n v="274.64999999999998"/>
    <s v="games"/>
  </r>
  <r>
    <n v="2144"/>
    <s v="Project Starborn"/>
    <s v="A thousand community-built sandbox games (and more!) with a fully-customizable game engine."/>
    <n v="5000"/>
    <n v="1370"/>
    <x v="2"/>
    <x v="0"/>
    <s v="USD"/>
    <n v="1379164040"/>
    <n v="1376399240"/>
    <b v="0"/>
    <n v="24"/>
    <b v="0"/>
    <x v="17"/>
    <n v="27"/>
    <n v="57.08"/>
    <s v="games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2"/>
    <x v="0"/>
    <s v="USD"/>
    <n v="1385534514"/>
    <n v="1382938914"/>
    <b v="0"/>
    <n v="89"/>
    <b v="0"/>
    <x v="17"/>
    <n v="27"/>
    <n v="15.36"/>
    <s v="games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s v="games"/>
  </r>
  <r>
    <n v="2147"/>
    <s v="Johnny Rocketfingers 3"/>
    <s v="A Point and Click Adventure on Steroids."/>
    <n v="5000"/>
    <n v="1366"/>
    <x v="2"/>
    <x v="0"/>
    <s v="USD"/>
    <n v="1416125148"/>
    <n v="1413356748"/>
    <b v="0"/>
    <n v="55"/>
    <b v="0"/>
    <x v="17"/>
    <n v="27"/>
    <n v="24.84"/>
    <s v="games"/>
  </r>
  <r>
    <n v="2148"/>
    <s v="ZomBlock's"/>
    <s v="zomblock's is a online zombie survival game where you can craft new weapons,find food and water to keep yourself alive."/>
    <n v="5000"/>
    <n v="1365"/>
    <x v="2"/>
    <x v="1"/>
    <s v="GBP"/>
    <n v="1427992582"/>
    <n v="1425404182"/>
    <b v="0"/>
    <n v="2"/>
    <b v="0"/>
    <x v="17"/>
    <n v="27"/>
    <n v="682.5"/>
    <s v="games"/>
  </r>
  <r>
    <n v="2149"/>
    <s v="Project Gert on Xbox Live "/>
    <s v="Project Gert is a sequel to the Android game Project Gert, for Xbox Live.  One character embodying two personality's, and sets of abilities.  "/>
    <n v="5000"/>
    <n v="1364"/>
    <x v="2"/>
    <x v="0"/>
    <s v="USD"/>
    <n v="1280534400"/>
    <n v="1277512556"/>
    <b v="0"/>
    <n v="0"/>
    <b v="0"/>
    <x v="17"/>
    <n v="27"/>
    <s v="No Backers"/>
    <s v="games"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x v="17"/>
    <n v="27"/>
    <n v="340.5"/>
    <s v="games"/>
  </r>
  <r>
    <n v="2151"/>
    <s v="Handee Job for PS4 Gets on Shark Tank"/>
    <s v="Crazy Artist makes gaming more comfortable and fun for Playstation 4 users. I really want to give you a Handee Job!"/>
    <n v="5000"/>
    <n v="1361"/>
    <x v="2"/>
    <x v="0"/>
    <s v="USD"/>
    <n v="1467231614"/>
    <n v="1464639614"/>
    <b v="0"/>
    <n v="6"/>
    <b v="0"/>
    <x v="17"/>
    <n v="27"/>
    <n v="226.83"/>
    <s v="games"/>
  </r>
  <r>
    <n v="2152"/>
    <s v="Space Shooter RPG+"/>
    <s v="Our game is going to be a space shooter that has RPG elements with New Game+! It will be unlike any space shooter ever played."/>
    <n v="5000"/>
    <n v="1360"/>
    <x v="2"/>
    <x v="0"/>
    <s v="USD"/>
    <n v="1394909909"/>
    <n v="1392321509"/>
    <b v="0"/>
    <n v="4"/>
    <b v="0"/>
    <x v="17"/>
    <n v="27"/>
    <n v="340"/>
    <s v="games"/>
  </r>
  <r>
    <n v="2153"/>
    <s v="It's The GOD Complex"/>
    <s v="Crowdfunding the Gamers Way. An online game with real world consequences.Do you dare to play? Can you turn the world around?"/>
    <n v="5000"/>
    <n v="1360"/>
    <x v="2"/>
    <x v="0"/>
    <s v="USD"/>
    <n v="1420876740"/>
    <n v="1417470718"/>
    <b v="0"/>
    <n v="4"/>
    <b v="0"/>
    <x v="17"/>
    <n v="27"/>
    <n v="340"/>
    <s v="games"/>
  </r>
  <r>
    <n v="2154"/>
    <s v="Demigods - Rise of the Children - Part 1 (Design)"/>
    <s v="A Real Time Strategy game based on Greek mythology in a fictional world."/>
    <n v="5000"/>
    <n v="1351"/>
    <x v="2"/>
    <x v="0"/>
    <s v="USD"/>
    <n v="1390921827"/>
    <n v="1389193827"/>
    <b v="0"/>
    <n v="2"/>
    <b v="0"/>
    <x v="17"/>
    <n v="27"/>
    <n v="675.5"/>
    <s v="games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s v="games"/>
  </r>
  <r>
    <n v="2156"/>
    <s v="Beyond Black Space"/>
    <s v="Captain and manage your ship along with your crew in this deep space adventure! (PC/Linux/Mac)"/>
    <n v="5000"/>
    <n v="1351"/>
    <x v="2"/>
    <x v="0"/>
    <s v="USD"/>
    <n v="1379363406"/>
    <n v="1375475406"/>
    <b v="0"/>
    <n v="83"/>
    <b v="0"/>
    <x v="17"/>
    <n v="27"/>
    <n v="16.28"/>
    <s v="games"/>
  </r>
  <r>
    <n v="2157"/>
    <s v="Nin"/>
    <s v="Gamers and 90's fans unite in this small tale of epic proportions!"/>
    <n v="5000"/>
    <n v="1346.11"/>
    <x v="2"/>
    <x v="0"/>
    <s v="USD"/>
    <n v="1482479940"/>
    <n v="1479684783"/>
    <b v="0"/>
    <n v="57"/>
    <b v="0"/>
    <x v="17"/>
    <n v="27"/>
    <n v="23.62"/>
    <s v="games"/>
  </r>
  <r>
    <n v="2158"/>
    <s v="PerfectGolf"/>
    <s v="A next generation golf game with a course designer and a massively multiplayer online tour. Join the fun and help us create it"/>
    <n v="5000"/>
    <n v="1345"/>
    <x v="2"/>
    <x v="0"/>
    <s v="USD"/>
    <n v="1360009774"/>
    <n v="1356121774"/>
    <b v="0"/>
    <n v="311"/>
    <b v="0"/>
    <x v="17"/>
    <n v="27"/>
    <n v="4.32"/>
    <s v="games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2"/>
    <x v="0"/>
    <s v="USD"/>
    <n v="1310837574"/>
    <n v="1308245574"/>
    <b v="0"/>
    <n v="2"/>
    <b v="0"/>
    <x v="17"/>
    <n v="27"/>
    <n v="671.01"/>
    <s v="games"/>
  </r>
  <r>
    <n v="2160"/>
    <s v="Army vs Aliens - Currently in Alpha"/>
    <s v="An awesome side-scroller tower defense game.  Think &quot;Plants vs Zombies&quot; but from a side-on perspective."/>
    <n v="5000"/>
    <n v="1336"/>
    <x v="2"/>
    <x v="0"/>
    <s v="USD"/>
    <n v="1337447105"/>
    <n v="1334855105"/>
    <b v="0"/>
    <n v="16"/>
    <b v="0"/>
    <x v="17"/>
    <n v="27"/>
    <n v="83.5"/>
    <s v="games"/>
  </r>
  <r>
    <n v="2161"/>
    <s v="CallMeGhost DEBUT ALBUM preorder!"/>
    <s v="We're trying to fund hard copies of our debut album!"/>
    <n v="5000"/>
    <n v="1335"/>
    <x v="0"/>
    <x v="0"/>
    <s v="USD"/>
    <n v="1443040059"/>
    <n v="1440448059"/>
    <b v="0"/>
    <n v="13"/>
    <b v="1"/>
    <x v="11"/>
    <n v="27"/>
    <n v="102.69"/>
    <s v="music"/>
  </r>
  <r>
    <n v="2162"/>
    <s v="&quot;Then &amp; Now&quot;"/>
    <s v="Then &amp; Now is the 1st Solo album from me Ian Stewart. To learn more about me, my music, and my life visit www.ianstewartlive.com"/>
    <n v="5000"/>
    <n v="1333"/>
    <x v="0"/>
    <x v="0"/>
    <s v="USD"/>
    <n v="1406226191"/>
    <n v="1403547791"/>
    <b v="0"/>
    <n v="58"/>
    <b v="1"/>
    <x v="11"/>
    <n v="27"/>
    <n v="22.98"/>
    <s v="music"/>
  </r>
  <r>
    <n v="2163"/>
    <s v="Help MONGREL record our new cd !"/>
    <s v="Mongrel is looking to hit the studio once again in June so we can bring you a new cd later this year and we need your help!"/>
    <n v="5000"/>
    <n v="1332"/>
    <x v="0"/>
    <x v="0"/>
    <s v="USD"/>
    <n v="1433735400"/>
    <n v="1429306520"/>
    <b v="0"/>
    <n v="44"/>
    <b v="1"/>
    <x v="11"/>
    <n v="27"/>
    <n v="30.27"/>
    <s v="music"/>
  </r>
  <r>
    <n v="2164"/>
    <s v="Rosaline debut record"/>
    <s v="South Florida roots country/rock outfit's long awaited debut record"/>
    <n v="5000"/>
    <n v="1330"/>
    <x v="0"/>
    <x v="0"/>
    <s v="USD"/>
    <n v="1466827140"/>
    <n v="1464196414"/>
    <b v="0"/>
    <n v="83"/>
    <b v="1"/>
    <x v="11"/>
    <n v="27"/>
    <n v="16.02"/>
    <s v="music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x v="6"/>
    <s v="EUR"/>
    <n v="1460127635"/>
    <n v="1457539235"/>
    <b v="0"/>
    <n v="117"/>
    <b v="1"/>
    <x v="11"/>
    <n v="27"/>
    <n v="11.37"/>
    <s v="music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x v="0"/>
    <s v="USD"/>
    <n v="1417813618"/>
    <n v="1413922018"/>
    <b v="0"/>
    <n v="32"/>
    <b v="1"/>
    <x v="11"/>
    <n v="27"/>
    <n v="41.56"/>
    <s v="music"/>
  </r>
  <r>
    <n v="2167"/>
    <s v="Planes and Planets needs to get their EP finished!!"/>
    <s v="We need YOUR HELP to take one more step to this make release sound amazing!"/>
    <n v="5000"/>
    <n v="1328"/>
    <x v="0"/>
    <x v="0"/>
    <s v="USD"/>
    <n v="1347672937"/>
    <n v="1346463337"/>
    <b v="0"/>
    <n v="8"/>
    <b v="1"/>
    <x v="11"/>
    <n v="27"/>
    <n v="166"/>
    <s v="music"/>
  </r>
  <r>
    <n v="2168"/>
    <s v="PIZAZZ: Pigeons Playing Ping Pong's New Album"/>
    <s v="We're hitting the studio to record our next album, &quot;Pizazz&quot;!! Help us put the FUN in FUNK!!"/>
    <n v="5000"/>
    <n v="1326"/>
    <x v="0"/>
    <x v="0"/>
    <s v="USD"/>
    <n v="1486702800"/>
    <n v="1484058261"/>
    <b v="0"/>
    <n v="340"/>
    <b v="1"/>
    <x v="11"/>
    <n v="27"/>
    <n v="3.9"/>
    <s v="music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x v="0"/>
    <s v="USD"/>
    <n v="1488473351"/>
    <n v="1488214151"/>
    <b v="0"/>
    <n v="7"/>
    <b v="1"/>
    <x v="11"/>
    <n v="26"/>
    <n v="188.86"/>
    <s v="music"/>
  </r>
  <r>
    <n v="2170"/>
    <s v="STETSON'S NEW EP"/>
    <s v="We are a hard rock band from Northern California trying to raise $350 for our next EP. Be a part of our journey!"/>
    <n v="5000"/>
    <n v="1319"/>
    <x v="0"/>
    <x v="0"/>
    <s v="USD"/>
    <n v="1440266422"/>
    <n v="1436810422"/>
    <b v="0"/>
    <n v="19"/>
    <b v="1"/>
    <x v="11"/>
    <n v="26"/>
    <n v="69.42"/>
    <s v="music"/>
  </r>
  <r>
    <n v="2171"/>
    <s v="Brainspoonâ€™s New Record"/>
    <s v="Like records? We do, too! Help this Los Angeles based rock 'n' roll band get their new album out on vinyl!"/>
    <n v="5000"/>
    <n v="1316"/>
    <x v="0"/>
    <x v="0"/>
    <s v="USD"/>
    <n v="1434949200"/>
    <n v="1431903495"/>
    <b v="0"/>
    <n v="47"/>
    <b v="1"/>
    <x v="11"/>
    <n v="26"/>
    <n v="28"/>
    <s v="music"/>
  </r>
  <r>
    <n v="2172"/>
    <s v="Hollow point 9, Sins Of Yesterday CD"/>
    <s v="hey friends. We are Hollow Point 9._x000a_We are calling on you to help us._x000a_In our journey to make our debut album."/>
    <n v="5000"/>
    <n v="1315"/>
    <x v="0"/>
    <x v="0"/>
    <s v="USD"/>
    <n v="1429365320"/>
    <n v="1426773320"/>
    <b v="0"/>
    <n v="13"/>
    <b v="1"/>
    <x v="11"/>
    <n v="26"/>
    <n v="101.15"/>
    <s v="music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x v="0"/>
    <s v="USD"/>
    <n v="1378785540"/>
    <n v="1376066243"/>
    <b v="0"/>
    <n v="90"/>
    <b v="1"/>
    <x v="11"/>
    <n v="26"/>
    <n v="14.58"/>
    <s v="music"/>
  </r>
  <r>
    <n v="2174"/>
    <s v="Chivo Funge and the Extensions"/>
    <s v="Chivo and his band of miscreants present their debut album _x000a_'Blind Energy' ...we think you are going to like it."/>
    <n v="5000"/>
    <n v="1306"/>
    <x v="0"/>
    <x v="1"/>
    <s v="GBP"/>
    <n v="1462453307"/>
    <n v="1459861307"/>
    <b v="0"/>
    <n v="63"/>
    <b v="1"/>
    <x v="11"/>
    <n v="26"/>
    <n v="20.73"/>
    <s v="music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x v="0"/>
    <s v="USD"/>
    <n v="1469059986"/>
    <n v="1468455186"/>
    <b v="0"/>
    <n v="26"/>
    <b v="1"/>
    <x v="11"/>
    <n v="26"/>
    <n v="50.19"/>
    <s v="music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s v="music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x v="0"/>
    <s v="USD"/>
    <n v="1465192867"/>
    <n v="1463032867"/>
    <b v="0"/>
    <n v="38"/>
    <b v="1"/>
    <x v="11"/>
    <n v="26"/>
    <n v="34.24"/>
    <s v="music"/>
  </r>
  <r>
    <n v="2178"/>
    <s v="The Letter Black - New Record"/>
    <s v="We are making our third studio album and no longer have a label telling us what we can/can't do. This record is for the fans."/>
    <n v="5000"/>
    <n v="1300"/>
    <x v="0"/>
    <x v="0"/>
    <s v="USD"/>
    <n v="1484752597"/>
    <n v="1482160597"/>
    <b v="0"/>
    <n v="859"/>
    <b v="1"/>
    <x v="11"/>
    <n v="26"/>
    <n v="1.51"/>
    <s v="music"/>
  </r>
  <r>
    <n v="2179"/>
    <s v="Woodhouse EP"/>
    <s v="Woodhouse is making an EP!  If you are a fan of whiskey and loud guitars, contribute to the cause!"/>
    <n v="5000"/>
    <n v="1300"/>
    <x v="0"/>
    <x v="0"/>
    <s v="USD"/>
    <n v="1428725192"/>
    <n v="1426133192"/>
    <b v="0"/>
    <n v="21"/>
    <b v="1"/>
    <x v="11"/>
    <n v="26"/>
    <n v="61.9"/>
    <s v="music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s v="music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x v="0"/>
    <s v="USD"/>
    <n v="1487635653"/>
    <n v="1486426053"/>
    <b v="0"/>
    <n v="53"/>
    <b v="1"/>
    <x v="32"/>
    <n v="26"/>
    <n v="24.45"/>
    <s v="games"/>
  </r>
  <r>
    <n v="2182"/>
    <s v="Broken World - A Post-Apocalypse Tabletop RPG"/>
    <s v="An incredibly comprehensive tabletop rpg book for the post apocalypse, inspired by Dungeon World."/>
    <n v="5000"/>
    <n v="1296"/>
    <x v="0"/>
    <x v="5"/>
    <s v="CAD"/>
    <n v="1412285825"/>
    <n v="1409261825"/>
    <b v="0"/>
    <n v="356"/>
    <b v="1"/>
    <x v="32"/>
    <n v="26"/>
    <n v="3.64"/>
    <s v="games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x v="0"/>
    <s v="USD"/>
    <n v="1486616400"/>
    <n v="1484037977"/>
    <b v="0"/>
    <n v="279"/>
    <b v="1"/>
    <x v="32"/>
    <n v="26"/>
    <n v="4.63"/>
    <s v="games"/>
  </r>
  <r>
    <n v="2184"/>
    <s v="Liguria"/>
    <s v="Trading beautiful colors on behalf of the bishop! Become the best merchant of the Fresco World in this innovative game by Queen Games."/>
    <n v="5000"/>
    <n v="1290"/>
    <x v="0"/>
    <x v="0"/>
    <s v="USD"/>
    <n v="1453737600"/>
    <n v="1452530041"/>
    <b v="1"/>
    <n v="266"/>
    <b v="1"/>
    <x v="32"/>
    <n v="26"/>
    <n v="4.8499999999999996"/>
    <s v="games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s v="games"/>
  </r>
  <r>
    <n v="2186"/>
    <s v="Latitude 90Â° : The Origin"/>
    <s v="The real-time digital social deduction game where there's no moderator, no sleeping, and no dying."/>
    <n v="5000"/>
    <n v="1285"/>
    <x v="0"/>
    <x v="0"/>
    <s v="USD"/>
    <n v="1473213600"/>
    <n v="1470062743"/>
    <b v="0"/>
    <n v="392"/>
    <b v="1"/>
    <x v="32"/>
    <n v="26"/>
    <n v="3.28"/>
    <s v="games"/>
  </r>
  <r>
    <n v="2187"/>
    <s v="Tesla vs. Edison"/>
    <s v="The War of Currents! 2-5 electricity innovators build routes, grow tech trees, and play the stock market in 20 minutes per player."/>
    <n v="5000"/>
    <n v="1283"/>
    <x v="0"/>
    <x v="0"/>
    <s v="USD"/>
    <n v="1428033540"/>
    <n v="1425531666"/>
    <b v="1"/>
    <n v="3562"/>
    <b v="1"/>
    <x v="32"/>
    <n v="26"/>
    <n v="0.36"/>
    <s v="games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x v="2"/>
    <s v="AUD"/>
    <n v="1477414800"/>
    <n v="1474380241"/>
    <b v="0"/>
    <n v="514"/>
    <b v="1"/>
    <x v="32"/>
    <n v="26"/>
    <n v="2.4900000000000002"/>
    <s v="games"/>
  </r>
  <r>
    <n v="2189"/>
    <s v="Odyssey: ARGONAUTS"/>
    <s v="Help me fund the Argonauts! Sculpted by Dave Kidd, based on concept art from Roberto Cirillo, created by Fet Milner and myself!"/>
    <n v="5000"/>
    <n v="1280"/>
    <x v="0"/>
    <x v="1"/>
    <s v="GBP"/>
    <n v="1461276000"/>
    <n v="1460055300"/>
    <b v="0"/>
    <n v="88"/>
    <b v="1"/>
    <x v="32"/>
    <n v="26"/>
    <n v="14.55"/>
    <s v="games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x v="0"/>
    <s v="USD"/>
    <n v="1458716340"/>
    <n v="1455721204"/>
    <b v="0"/>
    <n v="537"/>
    <b v="1"/>
    <x v="32"/>
    <n v="26"/>
    <n v="2.38"/>
    <s v="games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x v="1"/>
    <s v="GBP"/>
    <n v="1487102427"/>
    <n v="1486065627"/>
    <b v="0"/>
    <n v="25"/>
    <b v="1"/>
    <x v="32"/>
    <n v="26"/>
    <n v="51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x v="1"/>
    <s v="GBP"/>
    <n v="1481842800"/>
    <n v="1479414344"/>
    <b v="0"/>
    <n v="3238"/>
    <b v="1"/>
    <x v="32"/>
    <n v="25"/>
    <n v="0.39"/>
    <s v="games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x v="0"/>
    <s v="USD"/>
    <n v="1479704340"/>
    <n v="1477043072"/>
    <b v="0"/>
    <n v="897"/>
    <b v="1"/>
    <x v="32"/>
    <n v="25"/>
    <n v="1.42"/>
    <s v="games"/>
  </r>
  <r>
    <n v="2194"/>
    <s v="Monster Lab"/>
    <s v="LAST CHANCE! A fast paced card game for people who like to play god, build hybrid cat monsters and add flamethrowers to space dragons."/>
    <n v="5000"/>
    <n v="1272"/>
    <x v="0"/>
    <x v="0"/>
    <s v="USD"/>
    <n v="1459012290"/>
    <n v="1456423890"/>
    <b v="0"/>
    <n v="878"/>
    <b v="1"/>
    <x v="32"/>
    <n v="25"/>
    <n v="1.45"/>
    <s v="games"/>
  </r>
  <r>
    <n v="2195"/>
    <s v="Purgatoria: City of Angels"/>
    <s v="A gritty, noir tabletop RPG with a fast-paced combo-based battle system."/>
    <n v="5000"/>
    <n v="1270"/>
    <x v="0"/>
    <x v="0"/>
    <s v="USD"/>
    <n v="1439317900"/>
    <n v="1436725900"/>
    <b v="0"/>
    <n v="115"/>
    <b v="1"/>
    <x v="32"/>
    <n v="25"/>
    <n v="11.04"/>
    <s v="games"/>
  </r>
  <r>
    <n v="2196"/>
    <s v="LACORSA Grand Prix Game (relaunch)"/>
    <s v="Race your friends in style with this classic Grand Prix game."/>
    <n v="5000"/>
    <n v="1261"/>
    <x v="0"/>
    <x v="0"/>
    <s v="USD"/>
    <n v="1480662000"/>
    <n v="1478000502"/>
    <b v="0"/>
    <n v="234"/>
    <b v="1"/>
    <x v="32"/>
    <n v="25"/>
    <n v="5.39"/>
    <s v="games"/>
  </r>
  <r>
    <n v="2197"/>
    <s v="Trickerion - Legends of Illusion"/>
    <s v="A strategy game of magic and deception, where aspiring  Illusionists clash in a grand contest for fame and fortune."/>
    <n v="5000"/>
    <n v="1260"/>
    <x v="0"/>
    <x v="0"/>
    <s v="USD"/>
    <n v="1425132059"/>
    <n v="1422540059"/>
    <b v="0"/>
    <n v="4330"/>
    <b v="1"/>
    <x v="32"/>
    <n v="25"/>
    <n v="0.28999999999999998"/>
    <s v="games"/>
  </r>
  <r>
    <n v="2198"/>
    <s v="Rivals: Masters of the Deep"/>
    <s v="A tactical Miniatures board game for 2-4 players set in a mysterious underwater realm where 4 factions battle for supremacy."/>
    <n v="5000"/>
    <n v="1260"/>
    <x v="0"/>
    <x v="0"/>
    <s v="USD"/>
    <n v="1447507200"/>
    <n v="1444911600"/>
    <b v="0"/>
    <n v="651"/>
    <b v="1"/>
    <x v="32"/>
    <n v="25"/>
    <n v="1.94"/>
    <s v="games"/>
  </r>
  <r>
    <n v="2199"/>
    <s v="Decadolo. Flip it!"/>
    <s v="A new strategic board game designed to flip out your opponent."/>
    <n v="5000"/>
    <n v="1259"/>
    <x v="0"/>
    <x v="17"/>
    <s v="EUR"/>
    <n v="1444903198"/>
    <n v="1442311198"/>
    <b v="1"/>
    <n v="251"/>
    <b v="1"/>
    <x v="32"/>
    <n v="25"/>
    <n v="5.0199999999999996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x v="1"/>
    <s v="GBP"/>
    <n v="1436151600"/>
    <n v="1433775668"/>
    <b v="0"/>
    <n v="263"/>
    <b v="1"/>
    <x v="32"/>
    <n v="25"/>
    <n v="4.78"/>
    <s v="games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x v="1"/>
    <s v="GBP"/>
    <n v="1358367565"/>
    <n v="1357157965"/>
    <b v="0"/>
    <n v="28"/>
    <b v="1"/>
    <x v="15"/>
    <n v="25"/>
    <n v="44.68"/>
    <s v="music"/>
  </r>
  <r>
    <n v="2202"/>
    <s v="zircon - &quot;Identity Sequence&quot;: A cyberpunk-inspired journey"/>
    <s v="An electro-organic album of evolved dance music inspired by seminal cyberpunk works."/>
    <n v="5000"/>
    <n v="1250"/>
    <x v="0"/>
    <x v="0"/>
    <s v="USD"/>
    <n v="1351801368"/>
    <n v="1349209368"/>
    <b v="0"/>
    <n v="721"/>
    <b v="1"/>
    <x v="15"/>
    <n v="25"/>
    <n v="1.73"/>
    <s v="music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x v="5"/>
    <s v="CAD"/>
    <n v="1443127082"/>
    <n v="1440535082"/>
    <b v="0"/>
    <n v="50"/>
    <b v="1"/>
    <x v="15"/>
    <n v="25"/>
    <n v="25"/>
    <s v="music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x v="0"/>
    <s v="USD"/>
    <n v="1362814119"/>
    <n v="1360222119"/>
    <b v="0"/>
    <n v="73"/>
    <b v="1"/>
    <x v="15"/>
    <n v="25"/>
    <n v="17.12"/>
    <s v="music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x v="0"/>
    <s v="USD"/>
    <n v="1338579789"/>
    <n v="1335987789"/>
    <b v="0"/>
    <n v="27"/>
    <b v="1"/>
    <x v="15"/>
    <n v="25"/>
    <n v="46.15"/>
    <s v="music"/>
  </r>
  <r>
    <n v="2206"/>
    <s v="Arbor Oasis's First Album!"/>
    <s v="We really think we might have what it takes to make it someday! But we really need help to take the first step and release this album!"/>
    <n v="5000"/>
    <n v="1245"/>
    <x v="0"/>
    <x v="0"/>
    <s v="USD"/>
    <n v="1334556624"/>
    <n v="1333001424"/>
    <b v="0"/>
    <n v="34"/>
    <b v="1"/>
    <x v="15"/>
    <n v="25"/>
    <n v="36.619999999999997"/>
    <s v="music"/>
  </r>
  <r>
    <n v="2207"/>
    <s v="Piece of Happy"/>
    <s v="Each piece has a story behind it. Not of some life drama but of an experience you live whilst listening; Happiness evoking"/>
    <n v="5000"/>
    <n v="1245"/>
    <x v="0"/>
    <x v="0"/>
    <s v="USD"/>
    <n v="1384580373"/>
    <n v="1381984773"/>
    <b v="0"/>
    <n v="7"/>
    <b v="1"/>
    <x v="15"/>
    <n v="25"/>
    <n v="177.86"/>
    <s v="music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x v="0"/>
    <s v="USD"/>
    <n v="1333771200"/>
    <n v="1328649026"/>
    <b v="0"/>
    <n v="24"/>
    <b v="1"/>
    <x v="15"/>
    <n v="25"/>
    <n v="51.71"/>
    <s v="music"/>
  </r>
  <r>
    <n v="2209"/>
    <s v="NYPC's North American (+ Colombia!) Tour May 2014 - Part 2"/>
    <s v="Support us and pledge for rewards on our new bigger Tour of the US, Canada and Colombia!"/>
    <n v="5000"/>
    <n v="1235"/>
    <x v="0"/>
    <x v="1"/>
    <s v="GBP"/>
    <n v="1397516400"/>
    <n v="1396524644"/>
    <b v="0"/>
    <n v="15"/>
    <b v="1"/>
    <x v="15"/>
    <n v="25"/>
    <n v="82.33"/>
    <s v="music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x v="0"/>
    <s v="USD"/>
    <n v="1334424960"/>
    <n v="1329442510"/>
    <b v="0"/>
    <n v="72"/>
    <b v="1"/>
    <x v="15"/>
    <n v="25"/>
    <n v="17.010000000000002"/>
    <s v="music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x v="0"/>
    <s v="USD"/>
    <n v="1397113140"/>
    <n v="1395168625"/>
    <b v="0"/>
    <n v="120"/>
    <b v="1"/>
    <x v="15"/>
    <n v="25"/>
    <n v="10.210000000000001"/>
    <s v="music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x v="0"/>
    <s v="USD"/>
    <n v="1383526800"/>
    <n v="1380650177"/>
    <b v="0"/>
    <n v="123"/>
    <b v="1"/>
    <x v="15"/>
    <n v="25"/>
    <n v="9.9600000000000009"/>
    <s v="music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x v="0"/>
    <s v="USD"/>
    <n v="1431719379"/>
    <n v="1429127379"/>
    <b v="0"/>
    <n v="1"/>
    <b v="1"/>
    <x v="15"/>
    <n v="24"/>
    <n v="1224"/>
    <s v="music"/>
  </r>
  <r>
    <n v="2214"/>
    <s v="Spiff is ready to join the digital age!"/>
    <s v="Join this Kickstarter project today to assist Spiff in converting his analog recordings from the 80's to digital!"/>
    <n v="5000"/>
    <n v="1220"/>
    <x v="0"/>
    <x v="0"/>
    <s v="USD"/>
    <n v="1391713248"/>
    <n v="1389121248"/>
    <b v="0"/>
    <n v="24"/>
    <b v="1"/>
    <x v="15"/>
    <n v="24"/>
    <n v="50.83"/>
    <s v="music"/>
  </r>
  <r>
    <n v="2215"/>
    <s v="&quot;Something to See, Not to Say&quot; - Anemometer's First EP Album"/>
    <s v="Ambient Electro Grind-fest!"/>
    <n v="5000"/>
    <n v="1218"/>
    <x v="0"/>
    <x v="0"/>
    <s v="USD"/>
    <n v="1331621940"/>
    <n v="1329671572"/>
    <b v="0"/>
    <n v="33"/>
    <b v="1"/>
    <x v="15"/>
    <n v="24"/>
    <n v="36.909999999999997"/>
    <s v="music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x v="0"/>
    <s v="USD"/>
    <n v="1437674545"/>
    <n v="1436464945"/>
    <b v="0"/>
    <n v="14"/>
    <b v="1"/>
    <x v="15"/>
    <n v="24"/>
    <n v="8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x v="0"/>
    <s v="USD"/>
    <n v="1446451200"/>
    <n v="1445539113"/>
    <b v="0"/>
    <n v="9"/>
    <b v="1"/>
    <x v="15"/>
    <n v="24"/>
    <n v="135.22"/>
    <s v="music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x v="0"/>
    <s v="USD"/>
    <n v="1346198400"/>
    <n v="1344281383"/>
    <b v="0"/>
    <n v="76"/>
    <b v="1"/>
    <x v="15"/>
    <n v="24"/>
    <n v="16.010000000000002"/>
    <s v="music"/>
  </r>
  <r>
    <n v="2219"/>
    <s v="Moments by eBurner"/>
    <s v="An album that illustrates events in our lives, whether trivial or significant, through the tones of electronic music."/>
    <n v="5000"/>
    <n v="1216"/>
    <x v="0"/>
    <x v="0"/>
    <s v="USD"/>
    <n v="1440004512"/>
    <n v="1437412512"/>
    <b v="0"/>
    <n v="19"/>
    <b v="1"/>
    <x v="15"/>
    <n v="24"/>
    <n v="64"/>
    <s v="music"/>
  </r>
  <r>
    <n v="2220"/>
    <s v="Be Part of Darkpine's Debut EP"/>
    <s v="Darkpine is recording and releasing a 5-track EP within the coming months this summer and hopes for your support."/>
    <n v="5000"/>
    <n v="1215"/>
    <x v="0"/>
    <x v="0"/>
    <s v="USD"/>
    <n v="1374888436"/>
    <n v="1372296436"/>
    <b v="0"/>
    <n v="69"/>
    <b v="1"/>
    <x v="15"/>
    <n v="24"/>
    <n v="17.61"/>
    <s v="music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x v="0"/>
    <s v="USD"/>
    <n v="1461369600"/>
    <n v="1458748809"/>
    <b v="0"/>
    <n v="218"/>
    <b v="1"/>
    <x v="32"/>
    <n v="24"/>
    <n v="5.51"/>
    <s v="games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32"/>
    <n v="24"/>
    <n v="40.03"/>
    <s v="games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x v="5"/>
    <s v="CAD"/>
    <n v="1435418568"/>
    <n v="1432826568"/>
    <b v="0"/>
    <n v="100"/>
    <b v="1"/>
    <x v="32"/>
    <n v="24"/>
    <n v="12"/>
    <s v="games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x v="0"/>
    <s v="USD"/>
    <n v="1477767600"/>
    <n v="1475337675"/>
    <b v="0"/>
    <n v="296"/>
    <b v="1"/>
    <x v="32"/>
    <n v="24"/>
    <n v="4.05"/>
    <s v="games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x v="1"/>
    <s v="GBP"/>
    <n v="1411326015"/>
    <n v="1408734015"/>
    <b v="0"/>
    <n v="1204"/>
    <b v="1"/>
    <x v="32"/>
    <n v="24"/>
    <n v="1"/>
    <s v="games"/>
  </r>
  <r>
    <n v="2226"/>
    <s v="Street Kings Boardgame"/>
    <s v="Missed the Kickstarter? Contact your local gaming store before going online. Or click on the order button. Thanks for the support!"/>
    <n v="5000"/>
    <n v="1200"/>
    <x v="0"/>
    <x v="0"/>
    <s v="USD"/>
    <n v="1455253140"/>
    <n v="1452625822"/>
    <b v="0"/>
    <n v="321"/>
    <b v="1"/>
    <x v="32"/>
    <n v="24"/>
    <n v="3.74"/>
    <s v="games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x v="1"/>
    <s v="GBP"/>
    <n v="1384374155"/>
    <n v="1381778555"/>
    <b v="0"/>
    <n v="301"/>
    <b v="1"/>
    <x v="32"/>
    <n v="24"/>
    <n v="3.99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x v="12"/>
    <s v="EUR"/>
    <n v="1439707236"/>
    <n v="1437115236"/>
    <b v="0"/>
    <n v="144"/>
    <b v="1"/>
    <x v="32"/>
    <n v="24"/>
    <n v="8.33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x v="0"/>
    <s v="USD"/>
    <n v="1378180800"/>
    <n v="1375113391"/>
    <b v="0"/>
    <n v="539"/>
    <b v="1"/>
    <x v="32"/>
    <n v="24"/>
    <n v="2.23"/>
    <s v="games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x v="0"/>
    <s v="USD"/>
    <n v="1398460127"/>
    <n v="1395868127"/>
    <b v="0"/>
    <n v="498"/>
    <b v="1"/>
    <x v="32"/>
    <n v="24"/>
    <n v="2.4"/>
    <s v="games"/>
  </r>
  <r>
    <n v="2231"/>
    <s v="Kingdom"/>
    <s v="A game about communities by Ben Robbins, creator of Microscope. Do you change the Kingdom or does the Kingdom change you?"/>
    <n v="4900"/>
    <n v="1197"/>
    <x v="0"/>
    <x v="0"/>
    <s v="USD"/>
    <n v="1372136400"/>
    <n v="1369864301"/>
    <b v="0"/>
    <n v="1113"/>
    <b v="1"/>
    <x v="32"/>
    <n v="24"/>
    <n v="1.08"/>
    <s v="games"/>
  </r>
  <r>
    <n v="2232"/>
    <s v="Backstory Cards"/>
    <s v="Backstory Cards help you and your friends create vibrant backstories for roleplaying games, no matter the system or genre."/>
    <n v="4900"/>
    <n v="1185"/>
    <x v="0"/>
    <x v="0"/>
    <s v="USD"/>
    <n v="1405738800"/>
    <n v="1402945408"/>
    <b v="0"/>
    <n v="988"/>
    <b v="1"/>
    <x v="32"/>
    <n v="24"/>
    <n v="1.2"/>
    <s v="games"/>
  </r>
  <r>
    <n v="2233"/>
    <s v="Cadaver - A Card Game For Aspiring Necromancers"/>
    <s v="Cadaver is a lighthearted game of friendly necromancy! Players compete to resurrect as many bodies as possible!"/>
    <n v="4800"/>
    <n v="1185"/>
    <x v="0"/>
    <x v="1"/>
    <s v="GBP"/>
    <n v="1450051200"/>
    <n v="1448269539"/>
    <b v="0"/>
    <n v="391"/>
    <b v="1"/>
    <x v="32"/>
    <n v="25"/>
    <n v="3.03"/>
    <s v="games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x v="0"/>
    <s v="USD"/>
    <n v="1483645647"/>
    <n v="1481053647"/>
    <b v="0"/>
    <n v="28"/>
    <b v="1"/>
    <x v="32"/>
    <n v="25"/>
    <n v="42.32"/>
    <s v="games"/>
  </r>
  <r>
    <n v="2235"/>
    <s v="Miniature Scenery Terrain for Tabletop gaming and Wargames"/>
    <s v="An amazing set of sceneries to create unique atmospheres for your tabletop gaming."/>
    <n v="4800"/>
    <n v="1183.19"/>
    <x v="0"/>
    <x v="5"/>
    <s v="CAD"/>
    <n v="1427585511"/>
    <n v="1424997111"/>
    <b v="0"/>
    <n v="147"/>
    <b v="1"/>
    <x v="32"/>
    <n v="25"/>
    <n v="8.0500000000000007"/>
    <s v="games"/>
  </r>
  <r>
    <n v="2236"/>
    <s v="Alienation - an intergalactic card drafting game"/>
    <s v="Assume the role of an intergalactic real-estate agent attempting to satisfy various creature clientele!"/>
    <n v="4700"/>
    <n v="1180"/>
    <x v="0"/>
    <x v="0"/>
    <s v="USD"/>
    <n v="1454338123"/>
    <n v="1451746123"/>
    <b v="0"/>
    <n v="680"/>
    <b v="1"/>
    <x v="32"/>
    <n v="25"/>
    <n v="1.74"/>
    <s v="games"/>
  </r>
  <r>
    <n v="2237"/>
    <s v="Monster Mansion"/>
    <s v="A real-time cooperative adventure for 2-8 players. Defeat legendary monsters to earn gold and escape before the time RUNS OUT!"/>
    <n v="4600"/>
    <n v="1175"/>
    <x v="0"/>
    <x v="0"/>
    <s v="USD"/>
    <n v="1415779140"/>
    <n v="1412294683"/>
    <b v="0"/>
    <n v="983"/>
    <b v="1"/>
    <x v="32"/>
    <n v="26"/>
    <n v="1.2"/>
    <s v="games"/>
  </r>
  <r>
    <n v="2238"/>
    <s v="28mm Fantasy Miniature range Feral Orcs!"/>
    <s v="28mm Fantasy Miniature Range in leadfree white metal: Orcs, wolves and more."/>
    <n v="4600"/>
    <n v="1175"/>
    <x v="0"/>
    <x v="12"/>
    <s v="EUR"/>
    <n v="1489157716"/>
    <n v="1486565716"/>
    <b v="0"/>
    <n v="79"/>
    <b v="1"/>
    <x v="32"/>
    <n v="26"/>
    <n v="14.87"/>
    <s v="games"/>
  </r>
  <r>
    <n v="2239"/>
    <s v="Pro Tabletop Gaming Audio Collection"/>
    <s v="Next stretch goal unlocks at $33,000 and/or 500 backers unlocks 2 bonus stretch goals."/>
    <n v="4600"/>
    <n v="1174"/>
    <x v="0"/>
    <x v="0"/>
    <s v="USD"/>
    <n v="1385870520"/>
    <n v="1382742014"/>
    <b v="0"/>
    <n v="426"/>
    <b v="1"/>
    <x v="32"/>
    <n v="26"/>
    <n v="2.76"/>
    <s v="games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x v="0"/>
    <s v="USD"/>
    <n v="1461354544"/>
    <n v="1458762544"/>
    <b v="0"/>
    <n v="96"/>
    <b v="1"/>
    <x v="32"/>
    <n v="25"/>
    <n v="12.19"/>
    <s v="games"/>
  </r>
  <r>
    <n v="2241"/>
    <s v="Savage Worlds Zombie Squad"/>
    <s v="You are Ex- Military criminals sent on suicide missions on the edge of space. Science Fiction Tabletop RPG using Savage Worlds"/>
    <n v="4575"/>
    <n v="1168"/>
    <x v="0"/>
    <x v="1"/>
    <s v="GBP"/>
    <n v="1488484300"/>
    <n v="1485892300"/>
    <b v="0"/>
    <n v="163"/>
    <b v="1"/>
    <x v="32"/>
    <n v="26"/>
    <n v="7.17"/>
    <s v="games"/>
  </r>
  <r>
    <n v="2242"/>
    <s v="The Princess Bride Playing Cards from USPCC"/>
    <s v="Inconceivable! An amazing new illustrative deck based on The Princess Bride movie."/>
    <n v="4500"/>
    <n v="1165"/>
    <x v="0"/>
    <x v="0"/>
    <s v="USD"/>
    <n v="1385521320"/>
    <n v="1382449733"/>
    <b v="0"/>
    <n v="2525"/>
    <b v="1"/>
    <x v="32"/>
    <n v="26"/>
    <n v="0.46"/>
    <s v="games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x v="0"/>
    <s v="USD"/>
    <n v="1489374000"/>
    <n v="1488823290"/>
    <b v="0"/>
    <n v="2035"/>
    <b v="1"/>
    <x v="32"/>
    <n v="26"/>
    <n v="0.56999999999999995"/>
    <s v="games"/>
  </r>
  <r>
    <n v="2244"/>
    <s v="Warbands of the Cold North III"/>
    <s v="Finely sculpted 28mm Classic Fantasy metal and resin miniatures perfectly themed for use as a warband or adventuring party."/>
    <n v="4500"/>
    <n v="1156"/>
    <x v="0"/>
    <x v="0"/>
    <s v="USD"/>
    <n v="1476649800"/>
    <n v="1475609946"/>
    <b v="0"/>
    <n v="290"/>
    <b v="1"/>
    <x v="32"/>
    <n v="26"/>
    <n v="3.99"/>
    <s v="games"/>
  </r>
  <r>
    <n v="2245"/>
    <s v="TimeWatch: GUMSHOE Investigative Time Travel RPG"/>
    <s v="You've got a time machine, high-powered weapons and a whole lot of history to save. Welcome to TimeWatch!"/>
    <n v="4500"/>
    <n v="1155"/>
    <x v="0"/>
    <x v="0"/>
    <s v="USD"/>
    <n v="1393005600"/>
    <n v="1390323617"/>
    <b v="0"/>
    <n v="1980"/>
    <b v="1"/>
    <x v="32"/>
    <n v="26"/>
    <n v="0.57999999999999996"/>
    <s v="games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x v="1"/>
    <s v="GBP"/>
    <n v="1441393210"/>
    <n v="1438801210"/>
    <b v="0"/>
    <n v="57"/>
    <b v="1"/>
    <x v="32"/>
    <n v="26"/>
    <n v="20.18"/>
    <s v="games"/>
  </r>
  <r>
    <n v="2247"/>
    <s v="Foragers"/>
    <s v="Take on the role of an ancient forager in this fun strategy game from the designer of Biblios."/>
    <n v="4500"/>
    <n v="1150"/>
    <x v="0"/>
    <x v="0"/>
    <s v="USD"/>
    <n v="1438185565"/>
    <n v="1436975965"/>
    <b v="0"/>
    <n v="380"/>
    <b v="1"/>
    <x v="32"/>
    <n v="26"/>
    <n v="3.03"/>
    <s v="games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x v="1"/>
    <s v="GBP"/>
    <n v="1481749278"/>
    <n v="1479157278"/>
    <b v="0"/>
    <n v="128"/>
    <b v="1"/>
    <x v="32"/>
    <n v="26"/>
    <n v="8.9700000000000006"/>
    <s v="games"/>
  </r>
  <r>
    <n v="2249"/>
    <s v="Centurion: Legionaries of Rome"/>
    <s v="March with the legions against the enemies of Rome in this role-playing game of military adventures."/>
    <n v="4500"/>
    <n v="1147"/>
    <x v="0"/>
    <x v="0"/>
    <s v="USD"/>
    <n v="1364917965"/>
    <n v="1362329565"/>
    <b v="0"/>
    <n v="180"/>
    <b v="1"/>
    <x v="32"/>
    <n v="25"/>
    <n v="6.37"/>
    <s v="games"/>
  </r>
  <r>
    <n v="2250"/>
    <s v="The Game Anywhere Table"/>
    <s v="A customizable gaming table, for the best gaming experience, portable, storable and lightweight, that can be taken anywhere"/>
    <n v="4500"/>
    <n v="1145"/>
    <x v="0"/>
    <x v="0"/>
    <s v="USD"/>
    <n v="1480727273"/>
    <n v="1478131673"/>
    <b v="0"/>
    <n v="571"/>
    <b v="1"/>
    <x v="32"/>
    <n v="25"/>
    <n v="2.0099999999999998"/>
    <s v="games"/>
  </r>
  <r>
    <n v="2251"/>
    <s v="Werewolf: Full Moon Expansion"/>
    <s v="A great game full of lying, scheming, and werewolves.  Now with additional characters to add even more mayhem!"/>
    <n v="4500"/>
    <n v="1145"/>
    <x v="0"/>
    <x v="0"/>
    <s v="USD"/>
    <n v="1408177077"/>
    <n v="1406362677"/>
    <b v="0"/>
    <n v="480"/>
    <b v="1"/>
    <x v="32"/>
    <n v="25"/>
    <n v="2.39"/>
    <s v="games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x v="3"/>
    <s v="EUR"/>
    <n v="1470469938"/>
    <n v="1469173938"/>
    <b v="0"/>
    <n v="249"/>
    <b v="1"/>
    <x v="32"/>
    <n v="25"/>
    <n v="4.5999999999999996"/>
    <s v="games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x v="0"/>
    <s v="USD"/>
    <n v="1447862947"/>
    <n v="1445267347"/>
    <b v="0"/>
    <n v="84"/>
    <b v="1"/>
    <x v="32"/>
    <n v="25"/>
    <n v="13.63"/>
    <s v="games"/>
  </r>
  <r>
    <n v="2254"/>
    <s v="Green Couch Games Limited: FrogFlip!"/>
    <s v="A dexterity microgame by father/daughter team, Jason and Claire Kotarski. Make 100 project."/>
    <n v="4500"/>
    <n v="1142"/>
    <x v="0"/>
    <x v="0"/>
    <s v="USD"/>
    <n v="1485271968"/>
    <n v="1484667168"/>
    <b v="0"/>
    <n v="197"/>
    <b v="1"/>
    <x v="32"/>
    <n v="25"/>
    <n v="5.8"/>
    <s v="games"/>
  </r>
  <r>
    <n v="2255"/>
    <s v="Jumbo Jets - Jet Set Expansion Set #2"/>
    <s v="This is the second set of 5 expansions for our route-building game, Jet Set!"/>
    <n v="4500"/>
    <n v="1142"/>
    <x v="0"/>
    <x v="0"/>
    <s v="USD"/>
    <n v="1462661451"/>
    <n v="1460069451"/>
    <b v="0"/>
    <n v="271"/>
    <b v="1"/>
    <x v="32"/>
    <n v="25"/>
    <n v="4.21"/>
    <s v="games"/>
  </r>
  <r>
    <n v="2256"/>
    <s v="Bitcoin Empire"/>
    <s v="Build your crypto-currency empire and sabotage your opponents. A deck building, card game. 2-4 players. 15 minutes."/>
    <n v="4500"/>
    <n v="1140"/>
    <x v="0"/>
    <x v="1"/>
    <s v="GBP"/>
    <n v="1479811846"/>
    <n v="1478602246"/>
    <b v="0"/>
    <n v="50"/>
    <b v="1"/>
    <x v="32"/>
    <n v="25"/>
    <n v="22.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x v="1"/>
    <s v="GBP"/>
    <n v="1466377200"/>
    <n v="1463351329"/>
    <b v="0"/>
    <n v="169"/>
    <b v="1"/>
    <x v="32"/>
    <n v="25"/>
    <n v="6.72"/>
    <s v="games"/>
  </r>
  <r>
    <n v="2258"/>
    <s v="A Sundered World"/>
    <s v="A Dungeon World campaign setting that takes place after the end of the worlds."/>
    <n v="4500"/>
    <n v="1130"/>
    <x v="0"/>
    <x v="0"/>
    <s v="USD"/>
    <n v="1434045687"/>
    <n v="1431453687"/>
    <b v="0"/>
    <n v="205"/>
    <b v="1"/>
    <x v="32"/>
    <n v="25"/>
    <n v="5.51"/>
    <s v="games"/>
  </r>
  <r>
    <n v="2259"/>
    <s v="The Second Breakfast"/>
    <s v="More Halfmen, more goats, more guns, and most of all some neat buildings and structures for the little fellas to hang out in!"/>
    <n v="4500"/>
    <n v="1130"/>
    <x v="0"/>
    <x v="1"/>
    <s v="GBP"/>
    <n v="1481224736"/>
    <n v="1480360736"/>
    <b v="0"/>
    <n v="206"/>
    <b v="1"/>
    <x v="32"/>
    <n v="25"/>
    <n v="5.49"/>
    <s v="games"/>
  </r>
  <r>
    <n v="2260"/>
    <s v="Cryptex Dice Vault"/>
    <s v="A fine wood cryptex dice vault to store your favorite dice. Designed to hold a standard set of 7 polyhedrals for your favorite RPG."/>
    <n v="4500"/>
    <n v="1130"/>
    <x v="0"/>
    <x v="0"/>
    <s v="USD"/>
    <n v="1395876250"/>
    <n v="1393287850"/>
    <b v="0"/>
    <n v="84"/>
    <b v="1"/>
    <x v="32"/>
    <n v="25"/>
    <n v="13.45"/>
    <s v="games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x v="2"/>
    <s v="AUD"/>
    <n v="1487093020"/>
    <n v="1485278620"/>
    <b v="0"/>
    <n v="210"/>
    <b v="1"/>
    <x v="32"/>
    <n v="25"/>
    <n v="5.38"/>
    <s v="games"/>
  </r>
  <r>
    <n v="2262"/>
    <s v="Riders: A Game About Cheating Doomsday"/>
    <s v="An RPG about mortal servants of the Horsemen of the Apocalypse deciding to not end the world."/>
    <n v="4500"/>
    <n v="1126"/>
    <x v="0"/>
    <x v="0"/>
    <s v="USD"/>
    <n v="1416268800"/>
    <n v="1413295358"/>
    <b v="0"/>
    <n v="181"/>
    <b v="1"/>
    <x v="32"/>
    <n v="25"/>
    <n v="6.22"/>
    <s v="games"/>
  </r>
  <r>
    <n v="2263"/>
    <s v="Corvus Corax Miniatures - Outcasts"/>
    <s v="These are degenerated men who have, since birth, suffered the effect of mutation and turned into something wicked!"/>
    <n v="4500"/>
    <n v="1126"/>
    <x v="0"/>
    <x v="11"/>
    <s v="SEK"/>
    <n v="1422734313"/>
    <n v="1420919913"/>
    <b v="0"/>
    <n v="60"/>
    <b v="1"/>
    <x v="32"/>
    <n v="25"/>
    <n v="18.77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x v="0"/>
    <s v="USD"/>
    <n v="1463972400"/>
    <n v="1462543114"/>
    <b v="0"/>
    <n v="445"/>
    <b v="1"/>
    <x v="32"/>
    <n v="25"/>
    <n v="2.5299999999999998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x v="1"/>
    <s v="GBP"/>
    <n v="1479846507"/>
    <n v="1479241707"/>
    <b v="0"/>
    <n v="17"/>
    <b v="1"/>
    <x v="32"/>
    <n v="25"/>
    <n v="66.09"/>
    <s v="games"/>
  </r>
  <r>
    <n v="2266"/>
    <s v="GOAT LORDS."/>
    <s v="Want to be LORD OF THE GOATS? Start building your herd using thievery, magic, bombs and mostly goats."/>
    <n v="4500"/>
    <n v="1120"/>
    <x v="0"/>
    <x v="0"/>
    <s v="USD"/>
    <n v="1461722400"/>
    <n v="1460235592"/>
    <b v="0"/>
    <n v="194"/>
    <b v="1"/>
    <x v="32"/>
    <n v="25"/>
    <n v="5.77"/>
    <s v="games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x v="0"/>
    <s v="USD"/>
    <n v="1419123600"/>
    <n v="1416945297"/>
    <b v="0"/>
    <n v="404"/>
    <b v="1"/>
    <x v="32"/>
    <n v="25"/>
    <n v="2.77"/>
    <s v="games"/>
  </r>
  <r>
    <n v="2268"/>
    <s v="Chardonnay Go"/>
    <s v="Chardonnay Go, the viral video with 23 million views, is now a hilarious board game for wine lovers, moms and other shameless people."/>
    <n v="4500"/>
    <n v="1115"/>
    <x v="0"/>
    <x v="0"/>
    <s v="USD"/>
    <n v="1489283915"/>
    <n v="1486691915"/>
    <b v="0"/>
    <n v="194"/>
    <b v="1"/>
    <x v="32"/>
    <n v="25"/>
    <n v="5.75"/>
    <s v="games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x v="0"/>
    <s v="USD"/>
    <n v="1488862800"/>
    <n v="1486745663"/>
    <b v="0"/>
    <n v="902"/>
    <b v="1"/>
    <x v="32"/>
    <n v="25"/>
    <n v="1.24"/>
    <s v="games"/>
  </r>
  <r>
    <n v="2270"/>
    <s v="MCG Premium Sleeves &amp; Accessories"/>
    <s v="MCG Premium Sleeves offer excellent protection for your cards. This line is about to be expanded with new sleeves sizes!"/>
    <n v="4500"/>
    <n v="1111"/>
    <x v="0"/>
    <x v="0"/>
    <s v="USD"/>
    <n v="1484085540"/>
    <n v="1482353513"/>
    <b v="0"/>
    <n v="1670"/>
    <b v="1"/>
    <x v="32"/>
    <n v="25"/>
    <n v="0.67"/>
    <s v="games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x v="0"/>
    <s v="USD"/>
    <n v="1481328004"/>
    <n v="1478736004"/>
    <b v="0"/>
    <n v="1328"/>
    <b v="1"/>
    <x v="32"/>
    <n v="25"/>
    <n v="0.84"/>
    <s v="games"/>
  </r>
  <r>
    <n v="2272"/>
    <s v="Pick the Lock"/>
    <s v="Pick the Lock is a game of chance and strategy. Attempt to obtain priceless treasures and outwit the other players."/>
    <n v="4444"/>
    <n v="1108"/>
    <x v="0"/>
    <x v="0"/>
    <s v="USD"/>
    <n v="1449506836"/>
    <n v="1446914836"/>
    <b v="0"/>
    <n v="944"/>
    <b v="1"/>
    <x v="32"/>
    <n v="25"/>
    <n v="1.17"/>
    <s v="games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x v="5"/>
    <s v="CAD"/>
    <n v="1489320642"/>
    <n v="1487164242"/>
    <b v="0"/>
    <n v="147"/>
    <b v="1"/>
    <x v="32"/>
    <n v="25"/>
    <n v="7.52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x v="0"/>
    <s v="USD"/>
    <n v="1393156857"/>
    <n v="1390564857"/>
    <b v="0"/>
    <n v="99"/>
    <b v="1"/>
    <x v="32"/>
    <n v="25"/>
    <n v="11.16"/>
    <s v="games"/>
  </r>
  <r>
    <n v="2275"/>
    <s v="Samurai Dwarves (Korobokuru)"/>
    <s v="The aim of this project is to extend our existing Samurai Dwarf range from 6 to 9. The new sculpts will be done by Bob Olley."/>
    <n v="4400"/>
    <n v="1102"/>
    <x v="0"/>
    <x v="1"/>
    <s v="GBP"/>
    <n v="1419259679"/>
    <n v="1416667679"/>
    <b v="0"/>
    <n v="79"/>
    <b v="1"/>
    <x v="32"/>
    <n v="25"/>
    <n v="13.95"/>
    <s v="games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x v="0"/>
    <s v="USD"/>
    <n v="1388936289"/>
    <n v="1386344289"/>
    <b v="0"/>
    <n v="75"/>
    <b v="1"/>
    <x v="32"/>
    <n v="25"/>
    <n v="14.68"/>
    <s v="games"/>
  </r>
  <r>
    <n v="2277"/>
    <s v="Police Precinct"/>
    <s v="Police Precinct is a cooperative game where the players take on the roles as police officers, with different areas of expertise."/>
    <n v="4300"/>
    <n v="1101"/>
    <x v="0"/>
    <x v="0"/>
    <s v="USD"/>
    <n v="1330359423"/>
    <n v="1327767423"/>
    <b v="0"/>
    <n v="207"/>
    <b v="1"/>
    <x v="32"/>
    <n v="26"/>
    <n v="5.32"/>
    <s v="games"/>
  </r>
  <r>
    <n v="2278"/>
    <s v="Eternity Dice - Regular and D6 Charms Edition"/>
    <s v="Dice forged from stone one by one entirely by hand for demanding Gamers and Collectors."/>
    <n v="4300"/>
    <n v="1100"/>
    <x v="0"/>
    <x v="13"/>
    <s v="EUR"/>
    <n v="1451861940"/>
    <n v="1448902867"/>
    <b v="0"/>
    <n v="102"/>
    <b v="1"/>
    <x v="32"/>
    <n v="26"/>
    <n v="10.78"/>
    <s v="games"/>
  </r>
  <r>
    <n v="2279"/>
    <s v="Zombie Apocalypse Geocaching"/>
    <s v="The Zombie Apocalypse has begun! Fortunately, YOU have your priorities straight. What could be more important than Geocaching?"/>
    <n v="4300"/>
    <n v="1100"/>
    <x v="0"/>
    <x v="0"/>
    <s v="USD"/>
    <n v="1423022400"/>
    <n v="1421436099"/>
    <b v="0"/>
    <n v="32"/>
    <b v="1"/>
    <x v="32"/>
    <n v="26"/>
    <n v="34.380000000000003"/>
    <s v="games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x v="0"/>
    <s v="USD"/>
    <n v="1442501991"/>
    <n v="1439909991"/>
    <b v="0"/>
    <n v="480"/>
    <b v="1"/>
    <x v="32"/>
    <n v="26"/>
    <n v="2.29"/>
    <s v="games"/>
  </r>
  <r>
    <n v="2281"/>
    <s v="Lewis Robertson Band EP!"/>
    <s v="I am trying to get a new band off the ground, and in order to be taken seriously and get gigs, we need some killer recordings!"/>
    <n v="4200"/>
    <n v="1097"/>
    <x v="0"/>
    <x v="0"/>
    <s v="USD"/>
    <n v="1311576600"/>
    <n v="1306219897"/>
    <b v="0"/>
    <n v="11"/>
    <b v="1"/>
    <x v="11"/>
    <n v="26"/>
    <n v="99.73"/>
    <s v="music"/>
  </r>
  <r>
    <n v="2282"/>
    <s v="Sage King's Debut Album"/>
    <s v="Sage King is recording his debut album and wants YOU to be a part of the creation process"/>
    <n v="4200"/>
    <n v="1096"/>
    <x v="0"/>
    <x v="0"/>
    <s v="USD"/>
    <n v="1452744686"/>
    <n v="1447560686"/>
    <b v="0"/>
    <n v="12"/>
    <b v="1"/>
    <x v="11"/>
    <n v="26"/>
    <n v="91.3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x v="0"/>
    <s v="USD"/>
    <n v="1336528804"/>
    <n v="1331348404"/>
    <b v="0"/>
    <n v="48"/>
    <b v="1"/>
    <x v="11"/>
    <n v="26"/>
    <n v="22.73"/>
    <s v="music"/>
  </r>
  <r>
    <n v="2284"/>
    <s v="Make a record, write a song, take the Vinyl Skyway. "/>
    <s v="The Vinyl Skyway reunite to make a third album. "/>
    <n v="4200"/>
    <n v="1090"/>
    <x v="0"/>
    <x v="0"/>
    <s v="USD"/>
    <n v="1299902400"/>
    <n v="1297451245"/>
    <b v="0"/>
    <n v="59"/>
    <b v="1"/>
    <x v="11"/>
    <n v="26"/>
    <n v="18.47"/>
    <s v="music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x v="0"/>
    <s v="USD"/>
    <n v="1340944043"/>
    <n v="1338352043"/>
    <b v="0"/>
    <n v="79"/>
    <b v="1"/>
    <x v="11"/>
    <n v="26"/>
    <n v="13.77"/>
    <s v="music"/>
  </r>
  <r>
    <n v="2286"/>
    <s v="Arson In The Suburbs"/>
    <s v="Arson In The Suburbs is ready to release its FIRST three song E.P. and looking to raise funds to get back in the studio! RnFnR!"/>
    <n v="4190"/>
    <n v="1082.5"/>
    <x v="0"/>
    <x v="0"/>
    <s v="USD"/>
    <n v="1378439940"/>
    <n v="1376003254"/>
    <b v="0"/>
    <n v="14"/>
    <b v="1"/>
    <x v="11"/>
    <n v="26"/>
    <n v="77.319999999999993"/>
    <s v="music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x v="0"/>
    <s v="USD"/>
    <n v="1403539260"/>
    <n v="1401724860"/>
    <b v="0"/>
    <n v="106"/>
    <b v="1"/>
    <x v="11"/>
    <n v="26"/>
    <n v="10.210000000000001"/>
    <s v="music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x v="0"/>
    <s v="USD"/>
    <n v="1340733600"/>
    <n v="1339098689"/>
    <b v="0"/>
    <n v="25"/>
    <b v="1"/>
    <x v="11"/>
    <n v="26"/>
    <n v="43.28"/>
    <s v="music"/>
  </r>
  <r>
    <n v="2289"/>
    <s v="Blind Man Deaf Boy Tour!"/>
    <s v="Blind Man Deaf Boy is a Folk Punk band from Denver, we need money to get ourselves a van and take it on tour around the west coast."/>
    <n v="4059"/>
    <n v="1081"/>
    <x v="0"/>
    <x v="0"/>
    <s v="USD"/>
    <n v="1386372120"/>
    <n v="1382659060"/>
    <b v="0"/>
    <n v="25"/>
    <b v="1"/>
    <x v="11"/>
    <n v="27"/>
    <n v="43.24"/>
    <s v="music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x v="0"/>
    <s v="USD"/>
    <n v="1259686800"/>
    <n v="1252908330"/>
    <b v="0"/>
    <n v="29"/>
    <b v="1"/>
    <x v="11"/>
    <n v="27"/>
    <n v="37.24"/>
    <s v="music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x v="0"/>
    <s v="USD"/>
    <n v="1335153600"/>
    <n v="1332199618"/>
    <b v="0"/>
    <n v="43"/>
    <b v="1"/>
    <x v="11"/>
    <n v="27"/>
    <n v="25.12"/>
    <s v="music"/>
  </r>
  <r>
    <n v="2292"/>
    <s v="BE A PART OF HISTORY!"/>
    <s v="Aiding Contra in the telling of the &quot;Blue Planet Chronicles&quot;, a concept about the history of our beautiful home; Planet Earth!"/>
    <n v="4000"/>
    <n v="1078"/>
    <x v="0"/>
    <x v="0"/>
    <s v="USD"/>
    <n v="1334767476"/>
    <n v="1332175476"/>
    <b v="0"/>
    <n v="46"/>
    <b v="1"/>
    <x v="11"/>
    <n v="27"/>
    <n v="23.43"/>
    <s v="music"/>
  </r>
  <r>
    <n v="2293"/>
    <s v="&quot;Hurt N' Wrong&quot; New Album Fundraiser!"/>
    <s v="Donate here to be a part of the upcoming album. Every little bit helps!"/>
    <n v="4000"/>
    <n v="1073"/>
    <x v="0"/>
    <x v="0"/>
    <s v="USD"/>
    <n v="1348545540"/>
    <n v="1346345999"/>
    <b v="0"/>
    <n v="27"/>
    <b v="1"/>
    <x v="11"/>
    <n v="27"/>
    <n v="39.74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x v="0"/>
    <s v="USD"/>
    <n v="1358702480"/>
    <n v="1356110480"/>
    <b v="0"/>
    <n v="112"/>
    <b v="1"/>
    <x v="11"/>
    <n v="27"/>
    <n v="9.57"/>
    <s v="music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x v="0"/>
    <s v="USD"/>
    <n v="1359240856"/>
    <n v="1356648856"/>
    <b v="0"/>
    <n v="34"/>
    <b v="1"/>
    <x v="11"/>
    <n v="27"/>
    <n v="31.44"/>
    <s v="music"/>
  </r>
  <r>
    <n v="2296"/>
    <s v="HAMELL ON TRIAL IS RECORDING AN ALBUM"/>
    <s v="Ed Hamell AKA Hamell on Trial is recording an album titled The Happiest Man in the World. He needs your help."/>
    <n v="4000"/>
    <n v="1066.8"/>
    <x v="0"/>
    <x v="0"/>
    <s v="USD"/>
    <n v="1330018426"/>
    <n v="1326994426"/>
    <b v="0"/>
    <n v="145"/>
    <b v="1"/>
    <x v="11"/>
    <n v="27"/>
    <n v="7.36"/>
    <s v="music"/>
  </r>
  <r>
    <n v="2297"/>
    <s v="Company Company: Debut EP"/>
    <s v="New Jersey Alternative Rock band COCO needs YOUR help self-releasing debut EP!"/>
    <n v="4000"/>
    <n v="1066"/>
    <x v="0"/>
    <x v="0"/>
    <s v="USD"/>
    <n v="1331697540"/>
    <n v="1328749249"/>
    <b v="0"/>
    <n v="19"/>
    <b v="1"/>
    <x v="11"/>
    <n v="27"/>
    <n v="56.11"/>
    <s v="music"/>
  </r>
  <r>
    <n v="2298"/>
    <s v="Jonny Gray: First Full Length Album"/>
    <s v="My name is Jonny Gray, and my friends and I are working together to raise funds for my debut album"/>
    <n v="4000"/>
    <n v="1066"/>
    <x v="0"/>
    <x v="0"/>
    <s v="USD"/>
    <n v="1395861033"/>
    <n v="1393272633"/>
    <b v="0"/>
    <n v="288"/>
    <b v="1"/>
    <x v="11"/>
    <n v="27"/>
    <n v="3.7"/>
    <s v="music"/>
  </r>
  <r>
    <n v="2299"/>
    <s v="HELP FLY RADIO FINISH THEIR FULL LENGTH ALBUM!"/>
    <s v="Fly Radio has finished tracking their album now all that is left is the mixing/mastering and duplication!"/>
    <n v="4000"/>
    <n v="1065.23"/>
    <x v="0"/>
    <x v="0"/>
    <s v="USD"/>
    <n v="1296953209"/>
    <n v="1295657209"/>
    <b v="0"/>
    <n v="14"/>
    <b v="1"/>
    <x v="11"/>
    <n v="27"/>
    <n v="76.09"/>
    <s v="music"/>
  </r>
  <r>
    <n v="2300"/>
    <s v="Keep The Prison Van Rolling"/>
    <s v="Big Fiction leaves for tour on 6/27 but the Prison Van needs some work!  New brakes, transmission repair, tires... it needs a bit."/>
    <n v="4000"/>
    <n v="1065"/>
    <x v="0"/>
    <x v="0"/>
    <s v="USD"/>
    <n v="1340904416"/>
    <n v="1339694816"/>
    <b v="0"/>
    <n v="7"/>
    <b v="1"/>
    <x v="11"/>
    <n v="27"/>
    <n v="152.13999999999999"/>
    <s v="music"/>
  </r>
  <r>
    <n v="2301"/>
    <s v="Time Crash"/>
    <s v="We are America's first trock band, and we're ready to bring you our first album!"/>
    <n v="4000"/>
    <n v="1064"/>
    <x v="0"/>
    <x v="0"/>
    <s v="USD"/>
    <n v="1371785496"/>
    <n v="1369193496"/>
    <b v="1"/>
    <n v="211"/>
    <b v="1"/>
    <x v="14"/>
    <n v="27"/>
    <n v="5.04"/>
    <s v="music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x v="0"/>
    <s v="USD"/>
    <n v="1388473200"/>
    <n v="1385585434"/>
    <b v="1"/>
    <n v="85"/>
    <b v="1"/>
    <x v="14"/>
    <n v="27"/>
    <n v="12.51"/>
    <s v="music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x v="0"/>
    <s v="USD"/>
    <n v="1323747596"/>
    <n v="1320287996"/>
    <b v="1"/>
    <n v="103"/>
    <b v="1"/>
    <x v="14"/>
    <n v="27"/>
    <n v="10.29"/>
    <s v="music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x v="0"/>
    <s v="USD"/>
    <n v="1293857940"/>
    <n v="1290281691"/>
    <b v="1"/>
    <n v="113"/>
    <b v="1"/>
    <x v="14"/>
    <n v="27"/>
    <n v="9.3800000000000008"/>
    <s v="music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x v="0"/>
    <s v="USD"/>
    <n v="1407520800"/>
    <n v="1405356072"/>
    <b v="1"/>
    <n v="167"/>
    <b v="1"/>
    <x v="14"/>
    <n v="26"/>
    <n v="6.34"/>
    <s v="music"/>
  </r>
  <r>
    <n v="2306"/>
    <s v="Cook Up a Record with Dewveall"/>
    <s v="Indie rockers, Dewveall, are recording new music. Take a seat at the table; let them cook you a meal and sing you some songs."/>
    <n v="4000"/>
    <n v="1056"/>
    <x v="0"/>
    <x v="0"/>
    <s v="USD"/>
    <n v="1331352129"/>
    <n v="1328760129"/>
    <b v="1"/>
    <n v="73"/>
    <b v="1"/>
    <x v="14"/>
    <n v="26"/>
    <n v="14.47"/>
    <s v="music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x v="0"/>
    <s v="USD"/>
    <n v="1336245328"/>
    <n v="1333653333"/>
    <b v="1"/>
    <n v="75"/>
    <b v="1"/>
    <x v="14"/>
    <n v="26"/>
    <n v="14.07"/>
    <s v="music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x v="0"/>
    <s v="USD"/>
    <n v="1409274000"/>
    <n v="1406847996"/>
    <b v="1"/>
    <n v="614"/>
    <b v="1"/>
    <x v="14"/>
    <n v="26"/>
    <n v="1.72"/>
    <s v="music"/>
  </r>
  <r>
    <n v="2309"/>
    <s v="// Marny Lion Proudfit /\/\/\ Album Release \\"/>
    <s v="|| HELP MARNY LION PROUDFIT RECORD HER SECOND INDIE FOLK ALBUM THIS MARCH â€“ THE BARN IS WAITING ||"/>
    <n v="4000"/>
    <n v="1050.5"/>
    <x v="0"/>
    <x v="0"/>
    <s v="USD"/>
    <n v="1362872537"/>
    <n v="1359848537"/>
    <b v="1"/>
    <n v="107"/>
    <b v="1"/>
    <x v="14"/>
    <n v="26"/>
    <n v="9.82"/>
    <s v="music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x v="0"/>
    <s v="USD"/>
    <n v="1363889015"/>
    <n v="1361300615"/>
    <b v="1"/>
    <n v="1224"/>
    <b v="1"/>
    <x v="14"/>
    <n v="26"/>
    <n v="0.86"/>
    <s v="music"/>
  </r>
  <r>
    <n v="2311"/>
    <s v="Mary Fagan's CD Project!"/>
    <s v="I'm heading back into the studio!  I'm planning to record a CD of original songs and one with some jazz standards."/>
    <n v="4000"/>
    <n v="1050"/>
    <x v="0"/>
    <x v="0"/>
    <s v="USD"/>
    <n v="1399421189"/>
    <n v="1396829189"/>
    <b v="1"/>
    <n v="104"/>
    <b v="1"/>
    <x v="14"/>
    <n v="26"/>
    <n v="10.1"/>
    <s v="music"/>
  </r>
  <r>
    <n v="2312"/>
    <s v="DINOWALRUS: 3RD RECORD ON VINYL"/>
    <s v="Help Brooklyn psychedelic synth rockers DINOWALRUS release their 3rd Record, COMPLEXION, on vinyl!"/>
    <n v="4000"/>
    <n v="1050"/>
    <x v="0"/>
    <x v="0"/>
    <s v="USD"/>
    <n v="1397862000"/>
    <n v="1395155478"/>
    <b v="1"/>
    <n v="79"/>
    <b v="1"/>
    <x v="14"/>
    <n v="26"/>
    <n v="13.29"/>
    <s v="music"/>
  </r>
  <r>
    <n v="2313"/>
    <s v="A SUNNY DAY IN GLASGOW"/>
    <s v="A Sunny Day in Glasgow are recording a new album and we need your help!"/>
    <n v="4000"/>
    <n v="1048"/>
    <x v="0"/>
    <x v="0"/>
    <s v="USD"/>
    <n v="1336086026"/>
    <n v="1333494026"/>
    <b v="1"/>
    <n v="157"/>
    <b v="1"/>
    <x v="14"/>
    <n v="26"/>
    <n v="6.68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x v="0"/>
    <s v="USD"/>
    <n v="1339074857"/>
    <n v="1336482857"/>
    <b v="1"/>
    <n v="50"/>
    <b v="1"/>
    <x v="14"/>
    <n v="26"/>
    <n v="20.94"/>
    <s v="music"/>
  </r>
  <r>
    <n v="2315"/>
    <s v="RICE Presses Their Debut Album 'Keep Warm' On Vinyl"/>
    <s v="Rice invites you to be a part of the creation of their first album and spread their message of love."/>
    <n v="4000"/>
    <n v="1046"/>
    <x v="0"/>
    <x v="0"/>
    <s v="USD"/>
    <n v="1336238743"/>
    <n v="1333646743"/>
    <b v="1"/>
    <n v="64"/>
    <b v="1"/>
    <x v="14"/>
    <n v="26"/>
    <n v="16.34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x v="0"/>
    <s v="USD"/>
    <n v="1260383040"/>
    <n v="1253726650"/>
    <b v="1"/>
    <n v="200"/>
    <b v="1"/>
    <x v="14"/>
    <n v="26"/>
    <n v="5.22"/>
    <s v="music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x v="0"/>
    <s v="USD"/>
    <n v="1266210000"/>
    <n v="1263474049"/>
    <b v="1"/>
    <n v="22"/>
    <b v="1"/>
    <x v="14"/>
    <n v="26"/>
    <n v="47.33"/>
    <s v="music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x v="0"/>
    <s v="USD"/>
    <n v="1253937540"/>
    <n v="1251214014"/>
    <b v="1"/>
    <n v="163"/>
    <b v="1"/>
    <x v="14"/>
    <n v="26"/>
    <n v="6.38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x v="0"/>
    <s v="USD"/>
    <n v="1387072685"/>
    <n v="1384480685"/>
    <b v="1"/>
    <n v="77"/>
    <b v="1"/>
    <x v="14"/>
    <n v="26"/>
    <n v="13.51"/>
    <s v="music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x v="0"/>
    <s v="USD"/>
    <n v="1396463800"/>
    <n v="1393443400"/>
    <b v="1"/>
    <n v="89"/>
    <b v="1"/>
    <x v="14"/>
    <n v="26"/>
    <n v="11.69"/>
    <s v="music"/>
  </r>
  <r>
    <n v="2321"/>
    <s v="WienerWÃ¼rze"/>
    <s v="Universal organic liquid seasoning brewed all natural from lupine, oat, salt and water for soups, salads, stews and more"/>
    <n v="4000"/>
    <n v="1040"/>
    <x v="3"/>
    <x v="15"/>
    <s v="EUR"/>
    <n v="1491282901"/>
    <n v="1488694501"/>
    <b v="0"/>
    <n v="64"/>
    <b v="0"/>
    <x v="33"/>
    <n v="26"/>
    <n v="16.25"/>
    <s v="food"/>
  </r>
  <r>
    <n v="2322"/>
    <s v="Jen bakes shortbread needs a commercial kitchen!"/>
    <s v="Jen bakes shortbread is a small batch, all natural shortbread cookie business looking for smart funding to grow!"/>
    <n v="4000"/>
    <n v="1036"/>
    <x v="3"/>
    <x v="0"/>
    <s v="USD"/>
    <n v="1491769769"/>
    <n v="1489181369"/>
    <b v="0"/>
    <n v="4"/>
    <b v="0"/>
    <x v="33"/>
    <n v="26"/>
    <n v="259"/>
    <s v="food"/>
  </r>
  <r>
    <n v="2323"/>
    <s v="Beef Sticks, the Ultimate Protein Snack"/>
    <s v="You can never go wrong with a Beef Stick, great taste with no fillers and can easily goes with you everywhere."/>
    <n v="4000"/>
    <n v="1035"/>
    <x v="3"/>
    <x v="0"/>
    <s v="USD"/>
    <n v="1490033247"/>
    <n v="1489428447"/>
    <b v="0"/>
    <n v="4"/>
    <b v="0"/>
    <x v="33"/>
    <n v="26"/>
    <n v="258.75"/>
    <s v="food"/>
  </r>
  <r>
    <n v="2324"/>
    <s v="Pies not Lies"/>
    <s v="A city centre shop selling great locally made food with room to chat and learn about eachother."/>
    <n v="4000"/>
    <n v="1035"/>
    <x v="3"/>
    <x v="1"/>
    <s v="GBP"/>
    <n v="1490559285"/>
    <n v="1487970885"/>
    <b v="0"/>
    <n v="61"/>
    <b v="0"/>
    <x v="33"/>
    <n v="26"/>
    <n v="16.97"/>
    <s v="food"/>
  </r>
  <r>
    <n v="2325"/>
    <s v="MAGA Private Label Spicy Sauce"/>
    <s v="Do you like to Maga? Do you like hot sauce as spicy as your memes? Do you like sexy frogs? Of course you do were all adults here."/>
    <n v="4000"/>
    <n v="1035"/>
    <x v="3"/>
    <x v="0"/>
    <s v="USD"/>
    <n v="1490830331"/>
    <n v="1488241931"/>
    <b v="0"/>
    <n v="7"/>
    <b v="0"/>
    <x v="33"/>
    <n v="26"/>
    <n v="147.86000000000001"/>
    <s v="food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x v="0"/>
    <s v="USD"/>
    <n v="1493571600"/>
    <n v="1489106948"/>
    <b v="0"/>
    <n v="1"/>
    <b v="0"/>
    <x v="33"/>
    <n v="26"/>
    <n v="1035"/>
    <s v="food"/>
  </r>
  <r>
    <n v="2327"/>
    <s v="Kraut Source - Fermentation Made Simple"/>
    <s v="Gourmet Fermentation in a Mason Jar. Create delicious, nutritious fermented foods at home."/>
    <n v="4000"/>
    <n v="1031.6400000000001"/>
    <x v="0"/>
    <x v="0"/>
    <s v="USD"/>
    <n v="1409090440"/>
    <n v="1406066440"/>
    <b v="1"/>
    <n v="3355"/>
    <b v="1"/>
    <x v="33"/>
    <n v="26"/>
    <n v="0.31"/>
    <s v="food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x v="0"/>
    <s v="USD"/>
    <n v="1434307537"/>
    <n v="1431715537"/>
    <b v="1"/>
    <n v="537"/>
    <b v="1"/>
    <x v="33"/>
    <n v="26"/>
    <n v="1.92"/>
    <s v="food"/>
  </r>
  <r>
    <n v="2329"/>
    <s v="Half Moon Bay Distillery"/>
    <s v="Vodka, whiskey and fruit brandy - coming soon! We are a coastal distillery located in historic Half Moon Bay, California."/>
    <n v="4000"/>
    <n v="1030"/>
    <x v="0"/>
    <x v="0"/>
    <s v="USD"/>
    <n v="1405609146"/>
    <n v="1403017146"/>
    <b v="1"/>
    <n v="125"/>
    <b v="1"/>
    <x v="33"/>
    <n v="26"/>
    <n v="8.2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x v="0"/>
    <s v="USD"/>
    <n v="1451001600"/>
    <n v="1448400943"/>
    <b v="1"/>
    <n v="163"/>
    <b v="1"/>
    <x v="33"/>
    <n v="26"/>
    <n v="6.29"/>
    <s v="food"/>
  </r>
  <r>
    <n v="2331"/>
    <s v="Meadowlands Chocolate"/>
    <s v="Handcrafted, organic, single-origin, bean-to-bar, dark chocolate. Like fine wine, the secret is in the terroir."/>
    <n v="4000"/>
    <n v="1026"/>
    <x v="0"/>
    <x v="0"/>
    <s v="USD"/>
    <n v="1408320490"/>
    <n v="1405728490"/>
    <b v="1"/>
    <n v="283"/>
    <b v="1"/>
    <x v="33"/>
    <n v="26"/>
    <n v="3.63"/>
    <s v="food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x v="0"/>
    <s v="USD"/>
    <n v="1423235071"/>
    <n v="1420643071"/>
    <b v="1"/>
    <n v="352"/>
    <b v="1"/>
    <x v="33"/>
    <n v="26"/>
    <n v="2.91"/>
    <s v="food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x v="0"/>
    <s v="USD"/>
    <n v="1401385800"/>
    <n v="1399563390"/>
    <b v="1"/>
    <n v="94"/>
    <b v="1"/>
    <x v="33"/>
    <n v="26"/>
    <n v="10.9"/>
    <s v="food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s v="food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x v="0"/>
    <s v="USD"/>
    <n v="1402494243"/>
    <n v="1399902243"/>
    <b v="1"/>
    <n v="221"/>
    <b v="1"/>
    <x v="33"/>
    <n v="26"/>
    <n v="4.6399999999999997"/>
    <s v="food"/>
  </r>
  <r>
    <n v="2336"/>
    <s v="SOSU Barrel-Aged Sriracha"/>
    <s v="Aged in whiskey barrels for a unique fruity, spicy, and smoky flavor. Youâ€™ve never tasted sriracha quite like this before."/>
    <n v="4000"/>
    <n v="1021"/>
    <x v="0"/>
    <x v="0"/>
    <s v="USD"/>
    <n v="1394316695"/>
    <n v="1390860695"/>
    <b v="1"/>
    <n v="2165"/>
    <b v="1"/>
    <x v="33"/>
    <n v="26"/>
    <n v="0.47"/>
    <s v="food"/>
  </r>
  <r>
    <n v="2337"/>
    <s v="The Hudson Standard Bitters and Shrubs"/>
    <s v="We make small batch, locally sourced bitters and shrubs for cocktails and cooking."/>
    <n v="4000"/>
    <n v="1020"/>
    <x v="0"/>
    <x v="0"/>
    <s v="USD"/>
    <n v="1403796143"/>
    <n v="1401204143"/>
    <b v="1"/>
    <n v="179"/>
    <b v="1"/>
    <x v="33"/>
    <n v="26"/>
    <n v="5.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x v="0"/>
    <s v="USD"/>
    <n v="1404077484"/>
    <n v="1401485484"/>
    <b v="1"/>
    <n v="123"/>
    <b v="1"/>
    <x v="33"/>
    <n v="26"/>
    <n v="8.2899999999999991"/>
    <s v="food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x v="0"/>
    <s v="USD"/>
    <n v="1482134340"/>
    <n v="1479496309"/>
    <b v="1"/>
    <n v="1104"/>
    <b v="1"/>
    <x v="33"/>
    <n v="26"/>
    <n v="0.92"/>
    <s v="food"/>
  </r>
  <r>
    <n v="2340"/>
    <s v="Doughnuts with love by Strange Matter Coffee"/>
    <s v="Strange Matter Coffee is opening a scratch bakery featuring craft doughnuts with vegan and gluten free options!"/>
    <n v="4000"/>
    <n v="1016"/>
    <x v="0"/>
    <x v="0"/>
    <s v="USD"/>
    <n v="1477841138"/>
    <n v="1475249138"/>
    <b v="1"/>
    <n v="403"/>
    <b v="1"/>
    <x v="33"/>
    <n v="25"/>
    <n v="2.52"/>
    <s v="food"/>
  </r>
  <r>
    <n v="2341"/>
    <s v="Cutting Edge Fitness Website (Canceled)"/>
    <s v="This website will serve as an interface to change lives and have a community routing for your success!"/>
    <n v="4000"/>
    <n v="1015"/>
    <x v="1"/>
    <x v="0"/>
    <s v="USD"/>
    <n v="1436729504"/>
    <n v="1434137504"/>
    <b v="0"/>
    <n v="0"/>
    <b v="0"/>
    <x v="7"/>
    <n v="25"/>
    <s v="No Backers"/>
    <s v="technology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1"/>
    <x v="0"/>
    <s v="USD"/>
    <n v="1412571600"/>
    <n v="1410799870"/>
    <b v="0"/>
    <n v="0"/>
    <b v="0"/>
    <x v="7"/>
    <n v="25"/>
    <s v="No Backers"/>
    <s v="technology"/>
  </r>
  <r>
    <n v="2343"/>
    <s v="Mobile Excellence Awards (Canceled)"/>
    <s v="The most influential and prestigious awards program that honors innovation and leadership in mobile technology and entertainment"/>
    <n v="4000"/>
    <n v="1011"/>
    <x v="1"/>
    <x v="0"/>
    <s v="USD"/>
    <n v="1452282420"/>
    <n v="1447962505"/>
    <b v="0"/>
    <n v="1"/>
    <b v="0"/>
    <x v="7"/>
    <n v="25"/>
    <n v="101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1"/>
    <x v="5"/>
    <s v="CAD"/>
    <n v="1466789269"/>
    <n v="1464197269"/>
    <b v="0"/>
    <n v="1"/>
    <b v="0"/>
    <x v="7"/>
    <n v="25"/>
    <n v="1010"/>
    <s v="technology"/>
  </r>
  <r>
    <n v="2345"/>
    <s v="Social Media Website (Canceled)"/>
    <s v="My team and I are creating a social media website for pet lovers across the world! Fashion, animal shows, adoptions, and more."/>
    <n v="4000"/>
    <n v="1010"/>
    <x v="1"/>
    <x v="0"/>
    <s v="USD"/>
    <n v="1427845140"/>
    <n v="1424822556"/>
    <b v="0"/>
    <n v="0"/>
    <b v="0"/>
    <x v="7"/>
    <n v="25"/>
    <s v="No Backers"/>
    <s v="technology"/>
  </r>
  <r>
    <n v="2346"/>
    <s v="Ez 2c 3D Viewers (Canceled)"/>
    <s v="Watch and Make FREE 3D Videos &amp; Pics - No Viewer needed. To Help Learn we have Training and Instant 3D viewers."/>
    <n v="4000"/>
    <n v="1006"/>
    <x v="1"/>
    <x v="0"/>
    <s v="USD"/>
    <n v="1476731431"/>
    <n v="1472843431"/>
    <b v="0"/>
    <n v="3"/>
    <b v="0"/>
    <x v="7"/>
    <n v="25"/>
    <n v="335.33"/>
    <s v="technology"/>
  </r>
  <r>
    <n v="2347"/>
    <s v="Course: Create Complete Web Apps without Coding (Canceled)"/>
    <s v="Back this project and get access to a course about building COMPLETE web applications without coding."/>
    <n v="4000"/>
    <n v="1005"/>
    <x v="1"/>
    <x v="0"/>
    <s v="USD"/>
    <n v="1472135676"/>
    <n v="1469543676"/>
    <b v="0"/>
    <n v="1"/>
    <b v="0"/>
    <x v="7"/>
    <n v="25"/>
    <n v="1005"/>
    <s v="technology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1"/>
    <x v="0"/>
    <s v="USD"/>
    <n v="1456006938"/>
    <n v="1450822938"/>
    <b v="0"/>
    <n v="5"/>
    <b v="0"/>
    <x v="7"/>
    <n v="25"/>
    <n v="201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1"/>
    <x v="11"/>
    <s v="SEK"/>
    <n v="1439318228"/>
    <n v="1436812628"/>
    <b v="0"/>
    <n v="0"/>
    <b v="0"/>
    <x v="7"/>
    <n v="25"/>
    <s v="No Backers"/>
    <s v="technology"/>
  </r>
  <r>
    <n v="2350"/>
    <s v="HoxWi - Simple and reliable online customer services (Canceled)"/>
    <s v="HoxWi are the future for real time interaction with on-line customers via chat or video conference."/>
    <n v="4000"/>
    <n v="1003"/>
    <x v="1"/>
    <x v="17"/>
    <s v="EUR"/>
    <n v="1483474370"/>
    <n v="1480882370"/>
    <b v="0"/>
    <n v="0"/>
    <b v="0"/>
    <x v="7"/>
    <n v="25"/>
    <s v="No Backers"/>
    <s v="technology"/>
  </r>
  <r>
    <n v="2351"/>
    <s v="NZ Auction site.  No listing or success fees. Only $2 p/m"/>
    <s v="Donate $30 or more and receive a free selfie stick."/>
    <n v="4000"/>
    <n v="1003"/>
    <x v="1"/>
    <x v="4"/>
    <s v="NZD"/>
    <n v="1430360739"/>
    <n v="1427768739"/>
    <b v="0"/>
    <n v="7"/>
    <b v="0"/>
    <x v="7"/>
    <n v="25"/>
    <n v="143.2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1"/>
    <x v="0"/>
    <s v="USD"/>
    <n v="1433603552"/>
    <n v="1428419552"/>
    <b v="0"/>
    <n v="0"/>
    <b v="0"/>
    <x v="7"/>
    <n v="25"/>
    <s v="No Backers"/>
    <s v="technology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1"/>
    <x v="0"/>
    <s v="USD"/>
    <n v="1429632822"/>
    <n v="1428596022"/>
    <b v="0"/>
    <n v="0"/>
    <b v="0"/>
    <x v="7"/>
    <n v="25"/>
    <s v="No Backers"/>
    <s v="technology"/>
  </r>
  <r>
    <n v="2354"/>
    <s v="Dissertation (Canceled)"/>
    <s v="Almost done with doctorate degree but need funding of $35,000 to complete research of project."/>
    <n v="4000"/>
    <n v="1001"/>
    <x v="1"/>
    <x v="0"/>
    <s v="USD"/>
    <n v="1420910460"/>
    <n v="1415726460"/>
    <b v="0"/>
    <n v="1"/>
    <b v="0"/>
    <x v="7"/>
    <n v="25"/>
    <n v="1001"/>
    <s v="technology"/>
  </r>
  <r>
    <n v="2355"/>
    <s v="PriceItUpPlease (Canceled)"/>
    <s v="PriceItUpPlease will be an easy to use website that estimates the amount of your startup costs for that great idea you have!"/>
    <n v="4000"/>
    <n v="1001"/>
    <x v="1"/>
    <x v="2"/>
    <s v="AUD"/>
    <n v="1430604136"/>
    <n v="1428012136"/>
    <b v="0"/>
    <n v="2"/>
    <b v="0"/>
    <x v="7"/>
    <n v="25"/>
    <n v="500.5"/>
    <s v="technology"/>
  </r>
  <r>
    <n v="2356"/>
    <s v="HardstyleUnited.com (Canceled)"/>
    <s v="HardstyleUnited.com The Global Hardstyle community. Your Hardstyle community."/>
    <n v="4000"/>
    <n v="1001"/>
    <x v="1"/>
    <x v="9"/>
    <s v="EUR"/>
    <n v="1433530104"/>
    <n v="1430938104"/>
    <b v="0"/>
    <n v="0"/>
    <b v="0"/>
    <x v="7"/>
    <n v="25"/>
    <s v="No Backers"/>
    <s v="technology"/>
  </r>
  <r>
    <n v="2357"/>
    <s v="Online therapist directory - Click For Therapy (Canceled)"/>
    <s v="Click For Therapy is a website that was created to connect consumers and therapists across the UK."/>
    <n v="4000"/>
    <n v="1001"/>
    <x v="1"/>
    <x v="1"/>
    <s v="GBP"/>
    <n v="1445093578"/>
    <n v="1442501578"/>
    <b v="0"/>
    <n v="0"/>
    <b v="0"/>
    <x v="7"/>
    <n v="25"/>
    <s v="No Backers"/>
    <s v="technology"/>
  </r>
  <r>
    <n v="2358"/>
    <s v="Auction, Sell Swap without excessive fees, the next ebay."/>
    <s v="A website to auction, sell and swap items in the uk without a charge, without excess fees, the next ebay."/>
    <n v="4000"/>
    <n v="1001"/>
    <x v="1"/>
    <x v="1"/>
    <s v="GBP"/>
    <n v="1422664740"/>
    <n v="1417818036"/>
    <b v="0"/>
    <n v="0"/>
    <b v="0"/>
    <x v="7"/>
    <n v="25"/>
    <s v="No Backers"/>
    <s v="technology"/>
  </r>
  <r>
    <n v="2359"/>
    <s v="crowd-funded public genome sequencing (Canceled)"/>
    <s v="I want to crowdfund the sequencing of my own genome to make it publicly available with crowd-sourced interpretation."/>
    <n v="4000"/>
    <n v="1000.99"/>
    <x v="1"/>
    <x v="0"/>
    <s v="USD"/>
    <n v="1438616124"/>
    <n v="1433432124"/>
    <b v="0"/>
    <n v="3"/>
    <b v="0"/>
    <x v="7"/>
    <n v="25"/>
    <n v="333.66"/>
    <s v="technology"/>
  </r>
  <r>
    <n v="2360"/>
    <s v="Bee Bay Microjobs (Canceled)"/>
    <s v="Welcome to Bee Bay Canada, your commission free microjobs website.  Sell at any price and keep 100% of what you earn!"/>
    <n v="4000"/>
    <n v="1000.01"/>
    <x v="1"/>
    <x v="5"/>
    <s v="CAD"/>
    <n v="1454864280"/>
    <n v="1452272280"/>
    <b v="0"/>
    <n v="1"/>
    <b v="0"/>
    <x v="7"/>
    <n v="25"/>
    <n v="1000.01"/>
    <s v="technology"/>
  </r>
  <r>
    <n v="2361"/>
    <s v="Lemme Grab it (Canceled)"/>
    <s v="A website for email/sms alerts of your personal selection, comparison of prices,consolidated database, best deals around for clothing."/>
    <n v="4000"/>
    <n v="1000"/>
    <x v="1"/>
    <x v="5"/>
    <s v="CAD"/>
    <n v="1462053600"/>
    <n v="1459975008"/>
    <b v="0"/>
    <n v="0"/>
    <b v="0"/>
    <x v="7"/>
    <n v="25"/>
    <s v="No Backers"/>
    <s v="technology"/>
  </r>
  <r>
    <n v="2362"/>
    <s v="Help CRB obtain 501(c)(3) status! (Canceled)"/>
    <s v="The Columbus Ruby Brigade has brought monthly ruby goodness and camaraderie to all participants."/>
    <n v="4000"/>
    <n v="1000"/>
    <x v="1"/>
    <x v="0"/>
    <s v="USD"/>
    <n v="1418315470"/>
    <n v="1415723470"/>
    <b v="0"/>
    <n v="2"/>
    <b v="0"/>
    <x v="7"/>
    <n v="25"/>
    <n v="50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1"/>
    <x v="0"/>
    <s v="USD"/>
    <n v="1451348200"/>
    <n v="1447460200"/>
    <b v="0"/>
    <n v="0"/>
    <b v="0"/>
    <x v="7"/>
    <n v="25"/>
    <s v="No Backers"/>
    <s v="technology"/>
  </r>
  <r>
    <n v="2364"/>
    <s v="Minecraft Server and Website Help (Name: Forge Realms)"/>
    <s v="Making a Minecraft server and Website and I need your help to fund it. Thanks in Advance!"/>
    <n v="4000"/>
    <n v="1000"/>
    <x v="1"/>
    <x v="0"/>
    <s v="USD"/>
    <n v="1445898356"/>
    <n v="1441146356"/>
    <b v="0"/>
    <n v="0"/>
    <b v="0"/>
    <x v="7"/>
    <n v="25"/>
    <s v="No Backers"/>
    <s v="technology"/>
  </r>
  <r>
    <n v="2365"/>
    <s v="IMI - It's My Identity (Canceled)"/>
    <s v="A website that could group all your social 'identities' and online property together and find new followers or creators to follow"/>
    <n v="4000"/>
    <n v="1000"/>
    <x v="1"/>
    <x v="13"/>
    <s v="EUR"/>
    <n v="1453071600"/>
    <n v="1449596425"/>
    <b v="0"/>
    <n v="0"/>
    <b v="0"/>
    <x v="7"/>
    <n v="25"/>
    <s v="No Backers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1"/>
    <x v="1"/>
    <s v="GBP"/>
    <n v="1445431533"/>
    <n v="1442839533"/>
    <b v="0"/>
    <n v="27"/>
    <b v="0"/>
    <x v="7"/>
    <n v="25"/>
    <n v="37.04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1"/>
    <x v="0"/>
    <s v="USD"/>
    <n v="1461622616"/>
    <n v="1456442216"/>
    <b v="0"/>
    <n v="14"/>
    <b v="0"/>
    <x v="7"/>
    <n v="25"/>
    <n v="71.430000000000007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1"/>
    <x v="0"/>
    <s v="USD"/>
    <n v="1429028365"/>
    <n v="1425143965"/>
    <b v="0"/>
    <n v="2"/>
    <b v="0"/>
    <x v="7"/>
    <n v="25"/>
    <n v="50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1"/>
    <x v="0"/>
    <s v="USD"/>
    <n v="1455132611"/>
    <n v="1452540611"/>
    <b v="0"/>
    <n v="0"/>
    <b v="0"/>
    <x v="7"/>
    <n v="25"/>
    <s v="No Backers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1"/>
    <x v="0"/>
    <s v="USD"/>
    <n v="1418877141"/>
    <n v="1416285141"/>
    <b v="0"/>
    <n v="4"/>
    <b v="0"/>
    <x v="7"/>
    <n v="25"/>
    <n v="250"/>
    <s v="technology"/>
  </r>
  <r>
    <n v="2371"/>
    <s v="ProjectPetal.com (Canceled)"/>
    <s v="ProjectPetal.com is an all in one website for all Makers to share projects and ideas. A Facebook(R) Twitter(R) &amp; Github(R) all in one."/>
    <n v="4000"/>
    <n v="1000"/>
    <x v="1"/>
    <x v="0"/>
    <s v="USD"/>
    <n v="1435257596"/>
    <n v="1432665596"/>
    <b v="0"/>
    <n v="0"/>
    <b v="0"/>
    <x v="7"/>
    <n v="25"/>
    <s v="No Backers"/>
    <s v="technology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1"/>
    <x v="2"/>
    <s v="AUD"/>
    <n v="1429839571"/>
    <n v="1427247571"/>
    <b v="0"/>
    <n v="6"/>
    <b v="0"/>
    <x v="7"/>
    <n v="25"/>
    <n v="166.67"/>
    <s v="technology"/>
  </r>
  <r>
    <n v="2373"/>
    <s v="Cykelauktion.com (Canceled)"/>
    <s v="We want to create a safe marketplace for buying and selling bicycles."/>
    <n v="4000"/>
    <n v="997"/>
    <x v="1"/>
    <x v="11"/>
    <s v="SEK"/>
    <n v="1440863624"/>
    <n v="1438271624"/>
    <b v="0"/>
    <n v="1"/>
    <b v="0"/>
    <x v="7"/>
    <n v="25"/>
    <n v="997"/>
    <s v="technology"/>
  </r>
  <r>
    <n v="2374"/>
    <s v="Alcohol On Call (Canceled)"/>
    <s v="Next time you want a beer, put down your keys and pick up your phone. We prevent drunk driving by delivering alcohol to you at home."/>
    <n v="4000"/>
    <n v="995"/>
    <x v="1"/>
    <x v="0"/>
    <s v="USD"/>
    <n v="1423772060"/>
    <n v="1421180060"/>
    <b v="0"/>
    <n v="1"/>
    <b v="0"/>
    <x v="7"/>
    <n v="25"/>
    <n v="995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1"/>
    <x v="0"/>
    <s v="USD"/>
    <n v="1473451437"/>
    <n v="1470859437"/>
    <b v="0"/>
    <n v="0"/>
    <b v="0"/>
    <x v="7"/>
    <n v="25"/>
    <s v="No Backers"/>
    <s v="technology"/>
  </r>
  <r>
    <n v="2376"/>
    <s v="Phone Tags: lost and found stickers (Canceled)"/>
    <s v="Tough, pre-manufactured lost and found stickers that forward messages to the owners email and cellphone."/>
    <n v="4000"/>
    <n v="986"/>
    <x v="1"/>
    <x v="0"/>
    <s v="USD"/>
    <n v="1449785566"/>
    <n v="1447193566"/>
    <b v="0"/>
    <n v="4"/>
    <b v="0"/>
    <x v="7"/>
    <n v="25"/>
    <n v="246.5"/>
    <s v="technology"/>
  </r>
  <r>
    <n v="2377"/>
    <s v="Fluttify - New Canadian Tech Start Up (Canceled)"/>
    <s v="Fluttify is an Online Video Sharing Platform allowing friends to share their favorite Trending Content with each other."/>
    <n v="4000"/>
    <n v="980"/>
    <x v="1"/>
    <x v="5"/>
    <s v="CAD"/>
    <n v="1480110783"/>
    <n v="1477515183"/>
    <b v="0"/>
    <n v="0"/>
    <b v="0"/>
    <x v="7"/>
    <n v="25"/>
    <s v="No Backers"/>
    <s v="technology"/>
  </r>
  <r>
    <n v="2378"/>
    <s v="KEEPUP INC (Canceled)"/>
    <s v="KEEPUP allows you to extend your social circle by introducing you to new people via your friends."/>
    <n v="4000"/>
    <n v="980"/>
    <x v="1"/>
    <x v="0"/>
    <s v="USD"/>
    <n v="1440548330"/>
    <n v="1438042730"/>
    <b v="0"/>
    <n v="0"/>
    <b v="0"/>
    <x v="7"/>
    <n v="25"/>
    <s v="No Backers"/>
    <s v="technology"/>
  </r>
  <r>
    <n v="2379"/>
    <s v="SelectCooks.com (Canceled)"/>
    <s v="Selectcooks.com is a community marketplace for people to list, find and hire chefs."/>
    <n v="4000"/>
    <n v="979"/>
    <x v="1"/>
    <x v="0"/>
    <s v="USD"/>
    <n v="1444004616"/>
    <n v="1440116616"/>
    <b v="0"/>
    <n v="0"/>
    <b v="0"/>
    <x v="7"/>
    <n v="24"/>
    <s v="No Backers"/>
    <s v="technology"/>
  </r>
  <r>
    <n v="2380"/>
    <s v="Finit - Hashtag Chatting (Canceled)"/>
    <s v="Tired of waiting for likes? Here is a brand new social network centered on real-time hashtag chatting. Just chat and enjoy!"/>
    <n v="4000"/>
    <n v="977"/>
    <x v="1"/>
    <x v="0"/>
    <s v="USD"/>
    <n v="1443726142"/>
    <n v="1441134142"/>
    <b v="0"/>
    <n v="3"/>
    <b v="0"/>
    <x v="7"/>
    <n v="24"/>
    <n v="325.67"/>
    <s v="technology"/>
  </r>
  <r>
    <n v="2381"/>
    <s v="Cannabis Connection (Canceled)"/>
    <s v="Social Media Platform for the Marijuana Industry to create professionalism and a stable lasting market."/>
    <n v="4000"/>
    <n v="971"/>
    <x v="1"/>
    <x v="0"/>
    <s v="USD"/>
    <n v="1428704848"/>
    <n v="1426112848"/>
    <b v="0"/>
    <n v="7"/>
    <b v="0"/>
    <x v="7"/>
    <n v="24"/>
    <n v="138.71"/>
    <s v="technology"/>
  </r>
  <r>
    <n v="2382"/>
    <s v="These Easy Days (Canceled)"/>
    <s v="Netiquette classes to teach our youth how make proper use of computer-mediated communications for personal and educational success."/>
    <n v="4000"/>
    <n v="970"/>
    <x v="1"/>
    <x v="0"/>
    <s v="USD"/>
    <n v="1438662603"/>
    <n v="1436502603"/>
    <b v="0"/>
    <n v="2"/>
    <b v="0"/>
    <x v="7"/>
    <n v="24"/>
    <n v="485"/>
    <s v="technology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1"/>
    <x v="4"/>
    <s v="NZD"/>
    <n v="1424568107"/>
    <n v="1421976107"/>
    <b v="0"/>
    <n v="3"/>
    <b v="0"/>
    <x v="7"/>
    <n v="24"/>
    <n v="322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1"/>
    <x v="0"/>
    <s v="USD"/>
    <n v="1415932643"/>
    <n v="1413337043"/>
    <b v="0"/>
    <n v="8"/>
    <b v="0"/>
    <x v="7"/>
    <n v="24"/>
    <n v="119.1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1"/>
    <x v="0"/>
    <s v="USD"/>
    <n v="1438793432"/>
    <n v="1436201432"/>
    <b v="0"/>
    <n v="7"/>
    <b v="0"/>
    <x v="7"/>
    <n v="24"/>
    <n v="135.71"/>
    <s v="technology"/>
  </r>
  <r>
    <n v="2386"/>
    <s v="Realjobmatch.com (Canceled)"/>
    <s v="Realjobmatch is not just a job search site but a matching site , matching the right jobseekers with the best jobs."/>
    <n v="4000"/>
    <n v="930"/>
    <x v="1"/>
    <x v="5"/>
    <s v="CAD"/>
    <n v="1420920424"/>
    <n v="1415736424"/>
    <b v="0"/>
    <n v="0"/>
    <b v="0"/>
    <x v="7"/>
    <n v="23"/>
    <s v="No Backers"/>
    <s v="technology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1"/>
    <x v="0"/>
    <s v="USD"/>
    <n v="1469199740"/>
    <n v="1465311740"/>
    <b v="0"/>
    <n v="3"/>
    <b v="0"/>
    <x v="7"/>
    <n v="23"/>
    <n v="308.67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1"/>
    <x v="0"/>
    <s v="USD"/>
    <n v="1421350140"/>
    <n v="1418761759"/>
    <b v="0"/>
    <n v="8"/>
    <b v="0"/>
    <x v="7"/>
    <n v="23"/>
    <n v="115.7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1"/>
    <x v="6"/>
    <s v="EUR"/>
    <n v="1437861540"/>
    <n v="1435160452"/>
    <b v="0"/>
    <n v="1"/>
    <b v="0"/>
    <x v="7"/>
    <n v="23"/>
    <n v="924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1"/>
    <x v="2"/>
    <s v="AUD"/>
    <n v="1420352264"/>
    <n v="1416896264"/>
    <b v="0"/>
    <n v="0"/>
    <b v="0"/>
    <x v="7"/>
    <n v="23"/>
    <s v="No Backers"/>
    <s v="technology"/>
  </r>
  <r>
    <n v="2391"/>
    <s v="oToBOTS.com - Freedom from high cost auto repairs (Canceled)"/>
    <s v="Using the power of internet to help people save hundreds in car repair."/>
    <n v="4000"/>
    <n v="920"/>
    <x v="1"/>
    <x v="0"/>
    <s v="USD"/>
    <n v="1427825044"/>
    <n v="1425236644"/>
    <b v="0"/>
    <n v="1"/>
    <b v="0"/>
    <x v="7"/>
    <n v="23"/>
    <n v="920"/>
    <s v="technology"/>
  </r>
  <r>
    <n v="2392"/>
    <s v="WILLAMETTE EXTRA BOARD (Canceled)"/>
    <s v="I am asking for $4,200 to launch a unique website serving professionals in any and all industries seeking additional income in Oregon."/>
    <n v="4000"/>
    <n v="916"/>
    <x v="1"/>
    <x v="0"/>
    <s v="USD"/>
    <n v="1446087223"/>
    <n v="1443495223"/>
    <b v="0"/>
    <n v="0"/>
    <b v="0"/>
    <x v="7"/>
    <n v="23"/>
    <s v="No Backers"/>
    <s v="technology"/>
  </r>
  <r>
    <n v="2393"/>
    <s v="Game Swapper (Canceled)"/>
    <s v="Imagine a world where you can swap a video game you're tired of playing for a video game you actually want to play for just $1.50!"/>
    <n v="4000"/>
    <n v="911"/>
    <x v="1"/>
    <x v="0"/>
    <s v="USD"/>
    <n v="1439048017"/>
    <n v="1436456017"/>
    <b v="0"/>
    <n v="1"/>
    <b v="0"/>
    <x v="7"/>
    <n v="23"/>
    <n v="911"/>
    <s v="technology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1"/>
    <x v="17"/>
    <s v="EUR"/>
    <n v="1424940093"/>
    <n v="1422348093"/>
    <b v="0"/>
    <n v="2"/>
    <b v="0"/>
    <x v="7"/>
    <n v="23"/>
    <n v="455.5"/>
    <s v="technology"/>
  </r>
  <r>
    <n v="2395"/>
    <s v="VENT it out (Canceled)"/>
    <s v="I am making a social website where people can anonymously or openly vent, All walks of life all over the world"/>
    <n v="3999"/>
    <n v="910"/>
    <x v="1"/>
    <x v="0"/>
    <s v="USD"/>
    <n v="1484038620"/>
    <n v="1481597687"/>
    <b v="0"/>
    <n v="0"/>
    <b v="0"/>
    <x v="7"/>
    <n v="23"/>
    <s v="No Backers"/>
    <s v="technology"/>
  </r>
  <r>
    <n v="2396"/>
    <s v="Projektwebseite (Canceled)"/>
    <s v="I'm creating a website with projects which I'll create later / Ich erstelle eine Webseite mit Projekten, welche ich spÃ¤ter erstelle."/>
    <n v="3950"/>
    <n v="909"/>
    <x v="1"/>
    <x v="16"/>
    <s v="CHF"/>
    <n v="1444940558"/>
    <n v="1442348558"/>
    <b v="0"/>
    <n v="1"/>
    <b v="0"/>
    <x v="7"/>
    <n v="23"/>
    <n v="909"/>
    <s v="technology"/>
  </r>
  <r>
    <n v="2397"/>
    <s v="#ADOPTROHINGYA PROJECT (Canceled)"/>
    <s v="Matching refugees with sponsors in the US for 5 years. Our goal is to assist 300 Rohingya refugee families with supportive communities."/>
    <n v="3910"/>
    <n v="909"/>
    <x v="1"/>
    <x v="0"/>
    <s v="USD"/>
    <n v="1420233256"/>
    <n v="1417641256"/>
    <b v="0"/>
    <n v="0"/>
    <b v="0"/>
    <x v="7"/>
    <n v="23"/>
    <s v="No Backers"/>
    <s v="technology"/>
  </r>
  <r>
    <n v="2398"/>
    <s v="Roekee.com (Canceled)"/>
    <s v="The internets new search engine. Looking for funding to develop our backend web indexing software with an emphasis on automation."/>
    <n v="3900"/>
    <n v="905"/>
    <x v="1"/>
    <x v="0"/>
    <s v="USD"/>
    <n v="1435874384"/>
    <n v="1433282384"/>
    <b v="0"/>
    <n v="0"/>
    <b v="0"/>
    <x v="7"/>
    <n v="23"/>
    <s v="No Backers"/>
    <s v="technology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1"/>
    <x v="11"/>
    <s v="SEK"/>
    <n v="1418934506"/>
    <n v="1415910506"/>
    <b v="0"/>
    <n v="0"/>
    <b v="0"/>
    <x v="7"/>
    <n v="23"/>
    <s v="No Backers"/>
    <s v="technology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1"/>
    <x v="2"/>
    <s v="AUD"/>
    <n v="1460615164"/>
    <n v="1458023164"/>
    <b v="0"/>
    <n v="0"/>
    <b v="0"/>
    <x v="7"/>
    <n v="23"/>
    <s v="No Backers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2"/>
    <x v="0"/>
    <s v="USD"/>
    <n v="1457207096"/>
    <n v="1452023096"/>
    <b v="0"/>
    <n v="9"/>
    <b v="0"/>
    <x v="19"/>
    <n v="23"/>
    <n v="100.35"/>
    <s v="food"/>
  </r>
  <r>
    <n v="2402"/>
    <s v="Cupcake Truck Unite"/>
    <s v="Small town, delicious treats, and a mobile truck"/>
    <n v="3800"/>
    <n v="900"/>
    <x v="2"/>
    <x v="0"/>
    <s v="USD"/>
    <n v="1431533931"/>
    <n v="1428941931"/>
    <b v="0"/>
    <n v="1"/>
    <b v="0"/>
    <x v="19"/>
    <n v="24"/>
    <n v="900"/>
    <s v="food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2"/>
    <x v="1"/>
    <s v="GBP"/>
    <n v="1459368658"/>
    <n v="1454188258"/>
    <b v="0"/>
    <n v="12"/>
    <b v="0"/>
    <x v="19"/>
    <n v="24"/>
    <n v="75"/>
    <s v="food"/>
  </r>
  <r>
    <n v="2404"/>
    <s v="Square Donuts Truck"/>
    <s v="We would love another Donut Food Truck for your famous Square Donuts.  We have one successful truck and retail store open already!"/>
    <n v="3780"/>
    <n v="898"/>
    <x v="2"/>
    <x v="0"/>
    <s v="USD"/>
    <n v="1451782607"/>
    <n v="1449190607"/>
    <b v="0"/>
    <n v="0"/>
    <b v="0"/>
    <x v="19"/>
    <n v="24"/>
    <s v="No Backers"/>
    <s v="food"/>
  </r>
  <r>
    <n v="2405"/>
    <s v="JoyShtick Food Truck"/>
    <s v="We are the first gaming-themed food truck, bringing gourmet pub fare to the Jacksonville area."/>
    <n v="3759"/>
    <n v="895"/>
    <x v="2"/>
    <x v="0"/>
    <s v="USD"/>
    <n v="1472911375"/>
    <n v="1471096975"/>
    <b v="0"/>
    <n v="20"/>
    <b v="0"/>
    <x v="19"/>
    <n v="24"/>
    <n v="44.75"/>
    <s v="food"/>
  </r>
  <r>
    <n v="2406"/>
    <s v="Arnold's Happy Days Food Truck"/>
    <s v="Be a part of something BIG, support us in opening the best burger truck in Tacoma! ~ &quot;So I donâ€™t have to dream alone!&quot;"/>
    <n v="3750"/>
    <n v="895"/>
    <x v="2"/>
    <x v="0"/>
    <s v="USD"/>
    <n v="1421635190"/>
    <n v="1418179190"/>
    <b v="0"/>
    <n v="16"/>
    <b v="0"/>
    <x v="19"/>
    <n v="24"/>
    <n v="55.94"/>
    <s v="food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2"/>
    <x v="0"/>
    <s v="USD"/>
    <n v="1428732000"/>
    <n v="1426772928"/>
    <b v="0"/>
    <n v="33"/>
    <b v="0"/>
    <x v="19"/>
    <n v="24"/>
    <n v="27"/>
    <s v="food"/>
  </r>
  <r>
    <n v="2408"/>
    <s v="Sabroso On Wheels"/>
    <s v="A US Army Vet trying to get a Peruvian food truck going! Really good Peruvian food now mobile!"/>
    <n v="3750"/>
    <n v="890"/>
    <x v="2"/>
    <x v="0"/>
    <s v="USD"/>
    <n v="1415247757"/>
    <n v="1412652157"/>
    <b v="0"/>
    <n v="2"/>
    <b v="0"/>
    <x v="19"/>
    <n v="24"/>
    <n v="445"/>
    <s v="food"/>
  </r>
  <r>
    <n v="2409"/>
    <s v="Johnny's Food Truck a Puerto Rican and BBQ infusion"/>
    <s v="I am looking to start a food truck with an infusion of my Puerto Rican heritage and my love for BBQ."/>
    <n v="3750"/>
    <n v="890"/>
    <x v="2"/>
    <x v="0"/>
    <s v="USD"/>
    <n v="1439931675"/>
    <n v="1437339675"/>
    <b v="0"/>
    <n v="6"/>
    <b v="0"/>
    <x v="19"/>
    <n v="24"/>
    <n v="148.33000000000001"/>
    <s v="food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2"/>
    <x v="2"/>
    <s v="AUD"/>
    <n v="1441619275"/>
    <n v="1439027275"/>
    <b v="0"/>
    <n v="0"/>
    <b v="0"/>
    <x v="19"/>
    <n v="24"/>
    <s v="No Backers"/>
    <s v="food"/>
  </r>
  <r>
    <n v="2411"/>
    <s v="Was ist das"/>
    <s v="I want to create an authentic German food truck to travel all over the US. Spreading amazing German Food to Summer Time Music Festivals"/>
    <n v="3750"/>
    <n v="886"/>
    <x v="2"/>
    <x v="0"/>
    <s v="USD"/>
    <n v="1440524082"/>
    <n v="1437932082"/>
    <b v="0"/>
    <n v="3"/>
    <b v="0"/>
    <x v="19"/>
    <n v="24"/>
    <n v="295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2"/>
    <x v="6"/>
    <s v="EUR"/>
    <n v="1480185673"/>
    <n v="1476294073"/>
    <b v="0"/>
    <n v="0"/>
    <b v="0"/>
    <x v="19"/>
    <n v="24"/>
    <s v="No Backers"/>
    <s v="food"/>
  </r>
  <r>
    <n v="2413"/>
    <s v="Lone Pine Coffee Brewery"/>
    <s v="Lone Pine Coffee Brewery will be a portable third-wave coffee shop available for wedding receptions and other events!"/>
    <n v="3675"/>
    <n v="885"/>
    <x v="2"/>
    <x v="0"/>
    <s v="USD"/>
    <n v="1401579000"/>
    <n v="1398911882"/>
    <b v="0"/>
    <n v="3"/>
    <b v="0"/>
    <x v="19"/>
    <n v="24"/>
    <n v="295"/>
    <s v="food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2"/>
    <x v="0"/>
    <s v="USD"/>
    <n v="1440215940"/>
    <n v="1436805660"/>
    <b v="0"/>
    <n v="13"/>
    <b v="0"/>
    <x v="19"/>
    <n v="24"/>
    <n v="67.77"/>
    <s v="food"/>
  </r>
  <r>
    <n v="2415"/>
    <s v="Local Food Truck is Off the Hoof!"/>
    <s v="It will be ridiculously easy to become addicted to the full, rich flavor of locally raised beef, pork, and more..."/>
    <n v="3600"/>
    <n v="881"/>
    <x v="2"/>
    <x v="0"/>
    <s v="USD"/>
    <n v="1468615346"/>
    <n v="1466023346"/>
    <b v="0"/>
    <n v="6"/>
    <b v="0"/>
    <x v="19"/>
    <n v="24"/>
    <n v="146.83000000000001"/>
    <s v="food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2"/>
    <x v="0"/>
    <s v="USD"/>
    <n v="1426345200"/>
    <n v="1421343743"/>
    <b v="0"/>
    <n v="1"/>
    <b v="0"/>
    <x v="19"/>
    <n v="25"/>
    <n v="881"/>
    <s v="food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2"/>
    <x v="0"/>
    <s v="USD"/>
    <n v="1407705187"/>
    <n v="1405113187"/>
    <b v="0"/>
    <n v="0"/>
    <b v="0"/>
    <x v="19"/>
    <n v="25"/>
    <s v="No Backers"/>
    <s v="food"/>
  </r>
  <r>
    <n v="2418"/>
    <s v="Mexican food truck"/>
    <s v="I want to start my food truck business."/>
    <n v="3500"/>
    <n v="879"/>
    <x v="2"/>
    <x v="0"/>
    <s v="USD"/>
    <n v="1427225644"/>
    <n v="1422045244"/>
    <b v="0"/>
    <n v="5"/>
    <b v="0"/>
    <x v="19"/>
    <n v="25"/>
    <n v="175.8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2"/>
    <x v="0"/>
    <s v="USD"/>
    <n v="1424281389"/>
    <n v="1419097389"/>
    <b v="0"/>
    <n v="0"/>
    <b v="0"/>
    <x v="19"/>
    <n v="25"/>
    <s v="No Backers"/>
    <s v="food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2"/>
    <x v="0"/>
    <s v="USD"/>
    <n v="1415583695"/>
    <n v="1410396095"/>
    <b v="0"/>
    <n v="36"/>
    <b v="0"/>
    <x v="19"/>
    <n v="25"/>
    <n v="24.31"/>
    <s v="food"/>
  </r>
  <r>
    <n v="2421"/>
    <s v="hot dog cart"/>
    <s v="help me start Merrill's first hot dog cart in this empty lot"/>
    <n v="3500"/>
    <n v="875"/>
    <x v="2"/>
    <x v="0"/>
    <s v="USD"/>
    <n v="1424536196"/>
    <n v="1421944196"/>
    <b v="0"/>
    <n v="1"/>
    <b v="0"/>
    <x v="19"/>
    <n v="25"/>
    <n v="875"/>
    <s v="food"/>
  </r>
  <r>
    <n v="2422"/>
    <s v="Help starting a family owned food truck"/>
    <s v="Family owned business serving BBQ and seafood to the public"/>
    <n v="3500"/>
    <n v="872"/>
    <x v="2"/>
    <x v="0"/>
    <s v="USD"/>
    <n v="1426091036"/>
    <n v="1423502636"/>
    <b v="0"/>
    <n v="1"/>
    <b v="0"/>
    <x v="19"/>
    <n v="25"/>
    <n v="872"/>
    <s v="food"/>
  </r>
  <r>
    <n v="2423"/>
    <s v="FBTR BBQ"/>
    <s v="FBTR is a Texas-style, North Carolina based, homemade BBQ company looking to bring good meat to the masses."/>
    <n v="3500"/>
    <n v="867"/>
    <x v="2"/>
    <x v="0"/>
    <s v="USD"/>
    <n v="1420044890"/>
    <n v="1417452890"/>
    <b v="0"/>
    <n v="1"/>
    <b v="0"/>
    <x v="19"/>
    <n v="25"/>
    <n v="867"/>
    <s v="food"/>
  </r>
  <r>
    <n v="2424"/>
    <s v="Lily and Memphs"/>
    <s v="Great and creative food from the heart in the form of a sweet food truck!"/>
    <n v="3500"/>
    <n v="865"/>
    <x v="2"/>
    <x v="0"/>
    <s v="USD"/>
    <n v="1414445108"/>
    <n v="1411853108"/>
    <b v="0"/>
    <n v="9"/>
    <b v="0"/>
    <x v="19"/>
    <n v="25"/>
    <n v="96.1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s v="food"/>
  </r>
  <r>
    <n v="2426"/>
    <s v="The Low-Calorie Food Truck"/>
    <s v="Aspiring to create a food truck with many delicious low calorie meals to encourage healthy eating while enjoying every bite."/>
    <n v="3500"/>
    <n v="861"/>
    <x v="2"/>
    <x v="0"/>
    <s v="USD"/>
    <n v="1439006692"/>
    <n v="1433822692"/>
    <b v="0"/>
    <n v="0"/>
    <b v="0"/>
    <x v="19"/>
    <n v="25"/>
    <s v="No Backers"/>
    <s v="food"/>
  </r>
  <r>
    <n v="2427"/>
    <s v="Wraps in a snap. Fast lunch with a gourmet punch!"/>
    <s v="Fast and simple lunches for those on the go.  All (lunch) deals $10 or less."/>
    <n v="3500"/>
    <n v="860"/>
    <x v="2"/>
    <x v="0"/>
    <s v="USD"/>
    <n v="1458715133"/>
    <n v="1455262733"/>
    <b v="0"/>
    <n v="1"/>
    <b v="0"/>
    <x v="19"/>
    <n v="25"/>
    <n v="860"/>
    <s v="food"/>
  </r>
  <r>
    <n v="2428"/>
    <s v="Premium Burgers"/>
    <s v="From Moo 2 You! We want to offer premium burgers to a taco flooded environment."/>
    <n v="3500"/>
    <n v="858"/>
    <x v="2"/>
    <x v="0"/>
    <s v="USD"/>
    <n v="1426182551"/>
    <n v="1423594151"/>
    <b v="0"/>
    <n v="1"/>
    <b v="0"/>
    <x v="19"/>
    <n v="25"/>
    <n v="858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2"/>
    <x v="10"/>
    <s v="NOK"/>
    <n v="1486313040"/>
    <n v="1483131966"/>
    <b v="0"/>
    <n v="4"/>
    <b v="0"/>
    <x v="19"/>
    <n v="24"/>
    <n v="213.75"/>
    <s v="food"/>
  </r>
  <r>
    <n v="2430"/>
    <s v="It's so cute! - Great food!"/>
    <s v="This little guy will be circling the streets of Brickell &amp; Wynwood in Miami serving Venezuelan dishes. It needs TLC and some equipment"/>
    <n v="3500"/>
    <n v="852"/>
    <x v="2"/>
    <x v="0"/>
    <s v="USD"/>
    <n v="1455246504"/>
    <n v="1452654504"/>
    <b v="0"/>
    <n v="2"/>
    <b v="0"/>
    <x v="19"/>
    <n v="24"/>
    <n v="426"/>
    <s v="food"/>
  </r>
  <r>
    <n v="2431"/>
    <s v="Murphy's good eatin'"/>
    <s v="Go to Colorado and run a food truck with homemade food of all kinds."/>
    <n v="3500"/>
    <n v="852"/>
    <x v="2"/>
    <x v="0"/>
    <s v="USD"/>
    <n v="1467080613"/>
    <n v="1461896613"/>
    <b v="0"/>
    <n v="2"/>
    <b v="0"/>
    <x v="19"/>
    <n v="24"/>
    <n v="426"/>
    <s v="food"/>
  </r>
  <r>
    <n v="2432"/>
    <s v="funding for bbq trailer"/>
    <s v="Looking to start competition cooking and need start-up help.  Offering brisket tasting to all contributors."/>
    <n v="3500"/>
    <n v="850"/>
    <x v="2"/>
    <x v="0"/>
    <s v="USD"/>
    <n v="1425791697"/>
    <n v="1423199697"/>
    <b v="0"/>
    <n v="2"/>
    <b v="0"/>
    <x v="19"/>
    <n v="24"/>
    <n v="425"/>
    <s v="food"/>
  </r>
  <r>
    <n v="2433"/>
    <s v="TWIZTID CREATIONS"/>
    <s v="I want to create an amazing menu that no one eals has.I have great ideas like a non-traditional pb&amp;j thats wraped in an eggroll &amp; fried"/>
    <n v="3500"/>
    <n v="850"/>
    <x v="2"/>
    <x v="0"/>
    <s v="USD"/>
    <n v="1456608943"/>
    <n v="1454016943"/>
    <b v="0"/>
    <n v="0"/>
    <b v="0"/>
    <x v="19"/>
    <n v="24"/>
    <s v="No Backers"/>
    <s v="food"/>
  </r>
  <r>
    <n v="2434"/>
    <s v="Fresh fruit and veggies for the hood!"/>
    <s v="Mobile food truck loaded with locally grown fresh fruits and veggies. Caters to the inner-city and zip codes known as food deserts."/>
    <n v="3500"/>
    <n v="850"/>
    <x v="2"/>
    <x v="0"/>
    <s v="USD"/>
    <n v="1438662474"/>
    <n v="1435206474"/>
    <b v="0"/>
    <n v="2"/>
    <b v="0"/>
    <x v="19"/>
    <n v="24"/>
    <n v="425"/>
    <s v="food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2"/>
    <x v="11"/>
    <s v="SEK"/>
    <n v="1444027186"/>
    <n v="1441435186"/>
    <b v="0"/>
    <n v="4"/>
    <b v="0"/>
    <x v="19"/>
    <n v="24"/>
    <n v="212.5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2"/>
    <x v="5"/>
    <s v="CAD"/>
    <n v="1454078770"/>
    <n v="1448894770"/>
    <b v="0"/>
    <n v="2"/>
    <b v="0"/>
    <x v="19"/>
    <n v="24"/>
    <n v="425"/>
    <s v="food"/>
  </r>
  <r>
    <n v="2437"/>
    <s v="Cuppa Gumbos"/>
    <s v="Homemade Gumbo, Stews and Curry to be served hot and fresh everyday at any festival or concert we can attend."/>
    <n v="3500"/>
    <n v="842"/>
    <x v="2"/>
    <x v="0"/>
    <s v="USD"/>
    <n v="1426615200"/>
    <n v="1422400188"/>
    <b v="0"/>
    <n v="0"/>
    <b v="0"/>
    <x v="19"/>
    <n v="24"/>
    <s v="No Backers"/>
    <s v="food"/>
  </r>
  <r>
    <n v="2438"/>
    <s v="FOOD|Art"/>
    <s v="I'm starting a catering and food truck business of southern comfort food. My FOOD is my Art!  _x000a_Thanks for you help!"/>
    <n v="3500"/>
    <n v="838"/>
    <x v="2"/>
    <x v="0"/>
    <s v="USD"/>
    <n v="1449529062"/>
    <n v="1444341462"/>
    <b v="0"/>
    <n v="1"/>
    <b v="0"/>
    <x v="19"/>
    <n v="24"/>
    <n v="838"/>
    <s v="food"/>
  </r>
  <r>
    <n v="2439"/>
    <s v="Pillow Puffs Concessions"/>
    <s v="Expand cotton candy concession to include other foods and purchase a trailer to haul._x000a_Purchase unstuffed pets to fill with cotton candy"/>
    <n v="3500"/>
    <n v="837"/>
    <x v="2"/>
    <x v="0"/>
    <s v="USD"/>
    <n v="1445197129"/>
    <n v="1442605129"/>
    <b v="0"/>
    <n v="0"/>
    <b v="0"/>
    <x v="19"/>
    <n v="24"/>
    <s v="No Backers"/>
    <s v="food"/>
  </r>
  <r>
    <n v="2440"/>
    <s v="The first green Food Truck in Phnom Penh"/>
    <s v="Starting a entire clean energy food truck and set a new standard for Cambodia"/>
    <n v="3500"/>
    <n v="835"/>
    <x v="2"/>
    <x v="18"/>
    <s v="EUR"/>
    <n v="1455399313"/>
    <n v="1452807313"/>
    <b v="0"/>
    <n v="2"/>
    <b v="0"/>
    <x v="19"/>
    <n v="24"/>
    <n v="417.5"/>
    <s v="food"/>
  </r>
  <r>
    <n v="2441"/>
    <s v="Bring Alchemy Pops to the People!"/>
    <s v="YOU can help Alchemy Pops POP up on a street near you!"/>
    <n v="3500"/>
    <n v="831"/>
    <x v="0"/>
    <x v="0"/>
    <s v="USD"/>
    <n v="1437627540"/>
    <n v="1435806054"/>
    <b v="0"/>
    <n v="109"/>
    <b v="1"/>
    <x v="33"/>
    <n v="24"/>
    <n v="7.62"/>
    <s v="food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33"/>
    <n v="24"/>
    <n v="2.2200000000000002"/>
    <s v="food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x v="0"/>
    <s v="USD"/>
    <n v="1408114822"/>
    <n v="1405522822"/>
    <b v="0"/>
    <n v="311"/>
    <b v="1"/>
    <x v="33"/>
    <n v="24"/>
    <n v="2.65"/>
    <s v="food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x v="0"/>
    <s v="USD"/>
    <n v="1464199591"/>
    <n v="1461607591"/>
    <b v="0"/>
    <n v="61"/>
    <b v="1"/>
    <x v="33"/>
    <n v="24"/>
    <n v="13.5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x v="0"/>
    <s v="USD"/>
    <n v="1443242021"/>
    <n v="1440650021"/>
    <b v="0"/>
    <n v="115"/>
    <b v="1"/>
    <x v="33"/>
    <n v="23"/>
    <n v="7.14"/>
    <s v="food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x v="0"/>
    <s v="USD"/>
    <n v="1480174071"/>
    <n v="1477578471"/>
    <b v="0"/>
    <n v="111"/>
    <b v="1"/>
    <x v="33"/>
    <n v="23"/>
    <n v="7.4"/>
    <s v="food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x v="0"/>
    <s v="USD"/>
    <n v="1478923200"/>
    <n v="1476184593"/>
    <b v="0"/>
    <n v="337"/>
    <b v="1"/>
    <x v="33"/>
    <n v="23"/>
    <n v="2.4300000000000002"/>
    <s v="food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x v="0"/>
    <s v="USD"/>
    <n v="1472621760"/>
    <n v="1472110513"/>
    <b v="0"/>
    <n v="9"/>
    <b v="1"/>
    <x v="33"/>
    <n v="23"/>
    <n v="90.56"/>
    <s v="food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x v="0"/>
    <s v="USD"/>
    <n v="1417321515"/>
    <n v="1414725915"/>
    <b v="0"/>
    <n v="120"/>
    <b v="1"/>
    <x v="33"/>
    <n v="23"/>
    <n v="6.78"/>
    <s v="food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x v="0"/>
    <s v="USD"/>
    <n v="1414465860"/>
    <n v="1411177456"/>
    <b v="0"/>
    <n v="102"/>
    <b v="1"/>
    <x v="33"/>
    <n v="23"/>
    <n v="7.98"/>
    <s v="food"/>
  </r>
  <r>
    <n v="2451"/>
    <s v="Boss Balls Protein Balls"/>
    <s v="Meet the best tasting high protein, low sugar protein snack on the planet. Guaranteed to turn you into a stone cold fox."/>
    <n v="3500"/>
    <n v="813"/>
    <x v="0"/>
    <x v="0"/>
    <s v="USD"/>
    <n v="1488750490"/>
    <n v="1487022490"/>
    <b v="0"/>
    <n v="186"/>
    <b v="1"/>
    <x v="33"/>
    <n v="23"/>
    <n v="4.37"/>
    <s v="food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x v="0"/>
    <s v="USD"/>
    <n v="1451430000"/>
    <n v="1448914500"/>
    <b v="0"/>
    <n v="15"/>
    <b v="1"/>
    <x v="33"/>
    <n v="23"/>
    <n v="54.07"/>
    <s v="food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x v="0"/>
    <s v="USD"/>
    <n v="1486053409"/>
    <n v="1483461409"/>
    <b v="0"/>
    <n v="67"/>
    <b v="1"/>
    <x v="33"/>
    <n v="23"/>
    <n v="12.09"/>
    <s v="food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x v="0"/>
    <s v="USD"/>
    <n v="1489207808"/>
    <n v="1486183808"/>
    <b v="0"/>
    <n v="130"/>
    <b v="1"/>
    <x v="33"/>
    <n v="23"/>
    <n v="6.23"/>
    <s v="food"/>
  </r>
  <r>
    <n v="2455"/>
    <s v="Yo Mama's Sauces &amp; Rubs"/>
    <s v="Mama wants everyone to try her secret recipes for sauces and rubs. She uses only the freshest ingredients for them."/>
    <n v="3500"/>
    <n v="807"/>
    <x v="0"/>
    <x v="0"/>
    <s v="USD"/>
    <n v="1461177950"/>
    <n v="1458758750"/>
    <b v="0"/>
    <n v="16"/>
    <b v="1"/>
    <x v="33"/>
    <n v="23"/>
    <n v="50.44"/>
    <s v="food"/>
  </r>
  <r>
    <n v="2456"/>
    <s v="Beef Sticks to Chomp On!!"/>
    <s v="These beef sticks will make your taste buds dance with happiness. Plus they are healthier than most available today!"/>
    <n v="3500"/>
    <n v="805.07"/>
    <x v="0"/>
    <x v="0"/>
    <s v="USD"/>
    <n v="1488063839"/>
    <n v="1485471839"/>
    <b v="0"/>
    <n v="67"/>
    <b v="1"/>
    <x v="33"/>
    <n v="23"/>
    <n v="12.02"/>
    <s v="food"/>
  </r>
  <r>
    <n v="2457"/>
    <s v="NDWK The North Dakota Wine Kitchen"/>
    <s v="If you love wine, and have ever dreamed of crafting your own. You can in 3 easy steps.  Sample~Sprinkle~Savor."/>
    <n v="3500"/>
    <n v="805"/>
    <x v="0"/>
    <x v="0"/>
    <s v="USD"/>
    <n v="1458826056"/>
    <n v="1456237656"/>
    <b v="0"/>
    <n v="124"/>
    <b v="1"/>
    <x v="33"/>
    <n v="23"/>
    <n v="6.49"/>
    <s v="food"/>
  </r>
  <r>
    <n v="2458"/>
    <s v="Smoke, Loaf &amp; Saucer"/>
    <s v="Three ladies starting a small bakery/toast bar concept @SmorgasburgLA.  House made pastries and bread using local and fun ingredients."/>
    <n v="3500"/>
    <n v="805"/>
    <x v="0"/>
    <x v="0"/>
    <s v="USD"/>
    <n v="1465498800"/>
    <n v="1462481718"/>
    <b v="0"/>
    <n v="80"/>
    <b v="1"/>
    <x v="33"/>
    <n v="23"/>
    <n v="10.0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x v="0"/>
    <s v="USD"/>
    <n v="1458742685"/>
    <n v="1454858285"/>
    <b v="0"/>
    <n v="282"/>
    <b v="1"/>
    <x v="33"/>
    <n v="23"/>
    <n v="2.84"/>
    <s v="food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x v="0"/>
    <s v="USD"/>
    <n v="1483417020"/>
    <n v="1480480167"/>
    <b v="0"/>
    <n v="68"/>
    <b v="1"/>
    <x v="33"/>
    <n v="23"/>
    <n v="11.78"/>
    <s v="food"/>
  </r>
  <r>
    <n v="2461"/>
    <s v="Christian &amp; The Sinners"/>
    <s v="Songs of faith and worship that are so deeply spiritual you could sing them in church, so down to earth you could play them in a bar."/>
    <n v="3500"/>
    <n v="800"/>
    <x v="0"/>
    <x v="0"/>
    <s v="USD"/>
    <n v="1317438000"/>
    <n v="1314577097"/>
    <b v="0"/>
    <n v="86"/>
    <b v="1"/>
    <x v="14"/>
    <n v="23"/>
    <n v="9.3000000000000007"/>
    <s v="music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x v="0"/>
    <s v="USD"/>
    <n v="1342672096"/>
    <n v="1340944096"/>
    <b v="0"/>
    <n v="115"/>
    <b v="1"/>
    <x v="14"/>
    <n v="23"/>
    <n v="6.96"/>
    <s v="music"/>
  </r>
  <r>
    <n v="2463"/>
    <s v="Emma Ate the Lion &quot;Songs Two Count Too&quot;"/>
    <s v="Emma Ate The Lion's debut full length album"/>
    <n v="3500"/>
    <n v="800"/>
    <x v="0"/>
    <x v="0"/>
    <s v="USD"/>
    <n v="1366138800"/>
    <n v="1362710425"/>
    <b v="0"/>
    <n v="75"/>
    <b v="1"/>
    <x v="14"/>
    <n v="23"/>
    <n v="10.67"/>
    <s v="music"/>
  </r>
  <r>
    <n v="2464"/>
    <s v="The Enemy Feathers NEW EP"/>
    <s v="The Enemy Feathers are passing the proverbial hat to see if we can raise enough money to complete Our NEW EP"/>
    <n v="3500"/>
    <n v="800"/>
    <x v="0"/>
    <x v="5"/>
    <s v="CAD"/>
    <n v="1443641340"/>
    <n v="1441143397"/>
    <b v="0"/>
    <n v="43"/>
    <b v="1"/>
    <x v="14"/>
    <n v="23"/>
    <n v="18.600000000000001"/>
    <s v="music"/>
  </r>
  <r>
    <n v="2465"/>
    <s v="The Lion Oh My - Our first full length release"/>
    <s v="An indie band from Spokane, WA looking to master and package their first full length album."/>
    <n v="3500"/>
    <n v="800"/>
    <x v="0"/>
    <x v="0"/>
    <s v="USD"/>
    <n v="1348420548"/>
    <n v="1345828548"/>
    <b v="0"/>
    <n v="48"/>
    <b v="1"/>
    <x v="14"/>
    <n v="23"/>
    <n v="16.670000000000002"/>
    <s v="music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x v="0"/>
    <s v="USD"/>
    <n v="1368066453"/>
    <n v="1365474453"/>
    <b v="0"/>
    <n v="52"/>
    <b v="1"/>
    <x v="14"/>
    <n v="23"/>
    <n v="15.38"/>
    <s v="music"/>
  </r>
  <r>
    <n v="2467"/>
    <s v="Nature Boy Explorer EP"/>
    <s v="We've finished our first EP and we're taking it on the road in three weeks! Help us fund manufacturing?"/>
    <n v="3500"/>
    <n v="797"/>
    <x v="0"/>
    <x v="0"/>
    <s v="USD"/>
    <n v="1336669200"/>
    <n v="1335473931"/>
    <b v="0"/>
    <n v="43"/>
    <b v="1"/>
    <x v="14"/>
    <n v="23"/>
    <n v="18.53"/>
    <s v="music"/>
  </r>
  <r>
    <n v="2468"/>
    <s v="New &quot;Jesse Denaro&quot; Album!"/>
    <s v="Please donate, support &amp; share this project so that I may be able to record my new EP this fall!"/>
    <n v="3500"/>
    <n v="796"/>
    <x v="0"/>
    <x v="0"/>
    <s v="USD"/>
    <n v="1351400400"/>
    <n v="1348285321"/>
    <b v="0"/>
    <n v="58"/>
    <b v="1"/>
    <x v="14"/>
    <n v="23"/>
    <n v="13.72"/>
    <s v="music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x v="0"/>
    <s v="USD"/>
    <n v="1297160329"/>
    <n v="1295000329"/>
    <b v="0"/>
    <n v="47"/>
    <b v="1"/>
    <x v="14"/>
    <n v="23"/>
    <n v="16.91"/>
    <s v="music"/>
  </r>
  <r>
    <n v="2470"/>
    <s v="Geoff Zimmerman's Urban-Folk/ Indie-Rock Album"/>
    <s v="Music is my passion.  I've been recording this album for 2 years now, and I just want the world to finally hear it!"/>
    <n v="3500"/>
    <n v="795"/>
    <x v="0"/>
    <x v="0"/>
    <s v="USD"/>
    <n v="1337824055"/>
    <n v="1335232055"/>
    <b v="0"/>
    <n v="36"/>
    <b v="1"/>
    <x v="14"/>
    <n v="23"/>
    <n v="22.08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x v="0"/>
    <s v="USD"/>
    <n v="1327535392"/>
    <n v="1324079392"/>
    <b v="0"/>
    <n v="17"/>
    <b v="1"/>
    <x v="14"/>
    <n v="23"/>
    <n v="46.76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x v="0"/>
    <s v="USD"/>
    <n v="1283562180"/>
    <n v="1277433980"/>
    <b v="0"/>
    <n v="104"/>
    <b v="1"/>
    <x v="14"/>
    <n v="23"/>
    <n v="7.61"/>
    <s v="music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x v="0"/>
    <s v="USD"/>
    <n v="1352573869"/>
    <n v="1349978269"/>
    <b v="0"/>
    <n v="47"/>
    <b v="1"/>
    <x v="14"/>
    <n v="23"/>
    <n v="16.77"/>
    <s v="music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x v="0"/>
    <s v="USD"/>
    <n v="1286756176"/>
    <n v="1282868176"/>
    <b v="0"/>
    <n v="38"/>
    <b v="1"/>
    <x v="14"/>
    <n v="22"/>
    <n v="20.68"/>
    <s v="music"/>
  </r>
  <r>
    <n v="2475"/>
    <s v="BRANDTSON - &quot;Send Us A Signal&quot; Vinyl LP"/>
    <s v="Help BRANDTSON and DREAMOVERrecords press their 2004 record, &quot;Send Us A Signal&quot;."/>
    <n v="3500"/>
    <n v="783"/>
    <x v="0"/>
    <x v="0"/>
    <s v="USD"/>
    <n v="1278799200"/>
    <n v="1273647255"/>
    <b v="0"/>
    <n v="81"/>
    <b v="1"/>
    <x v="14"/>
    <n v="22"/>
    <n v="9.67"/>
    <s v="music"/>
  </r>
  <r>
    <n v="2476"/>
    <s v="Arts &amp; Crafts"/>
    <s v="Eleven songs, the accumulation of several memorable occurrences in a sleepy town; stories of fiction &amp; fact."/>
    <n v="3500"/>
    <n v="780"/>
    <x v="0"/>
    <x v="0"/>
    <s v="USD"/>
    <n v="1415004770"/>
    <n v="1412149970"/>
    <b v="0"/>
    <n v="55"/>
    <b v="1"/>
    <x v="14"/>
    <n v="22"/>
    <n v="14.18"/>
    <s v="music"/>
  </r>
  <r>
    <n v="2477"/>
    <s v="Debut Album"/>
    <s v="Releasing my first album in August, and I need your help in order to get it done!"/>
    <n v="3500"/>
    <n v="780"/>
    <x v="0"/>
    <x v="0"/>
    <s v="USD"/>
    <n v="1344789345"/>
    <n v="1340901345"/>
    <b v="0"/>
    <n v="41"/>
    <b v="1"/>
    <x v="14"/>
    <n v="22"/>
    <n v="19.02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x v="0"/>
    <s v="USD"/>
    <n v="1358117313"/>
    <n v="1355525313"/>
    <b v="0"/>
    <n v="79"/>
    <b v="1"/>
    <x v="14"/>
    <n v="22"/>
    <n v="9.8699999999999992"/>
    <s v="music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14"/>
    <n v="22"/>
    <n v="48.44"/>
    <s v="music"/>
  </r>
  <r>
    <n v="2480"/>
    <s v="Either, Either EP"/>
    <s v="We are a band from Long Beach, Ca looking to record our first EP. Any little bit counts and your support would mean the world to us!"/>
    <n v="3500"/>
    <n v="773"/>
    <x v="0"/>
    <x v="0"/>
    <s v="USD"/>
    <n v="1444516084"/>
    <n v="1439332084"/>
    <b v="0"/>
    <n v="8"/>
    <b v="1"/>
    <x v="14"/>
    <n v="22"/>
    <n v="96.63"/>
    <s v="music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x v="0"/>
    <s v="USD"/>
    <n v="1335799808"/>
    <n v="1333207808"/>
    <b v="0"/>
    <n v="95"/>
    <b v="1"/>
    <x v="14"/>
    <n v="22"/>
    <n v="8.06"/>
    <s v="music"/>
  </r>
  <r>
    <n v="2482"/>
    <s v="Journey to Japan"/>
    <s v="Singer Jude Roberts has been asked to perform his song &quot;The Flood&quot;  in Hiroshima.  You can assist in making this opportunity a reality."/>
    <n v="3500"/>
    <n v="764"/>
    <x v="0"/>
    <x v="0"/>
    <s v="USD"/>
    <n v="1312224383"/>
    <n v="1308336383"/>
    <b v="0"/>
    <n v="25"/>
    <b v="1"/>
    <x v="14"/>
    <n v="22"/>
    <n v="30.56"/>
    <s v="music"/>
  </r>
  <r>
    <n v="2483"/>
    <s v="Intangible Animal's &quot;Oh The Humanity&quot; Tour"/>
    <s v="Send Intangible Animal on our first West Coast Tour!!! The fate of the world rests in your hands."/>
    <n v="3500"/>
    <n v="763"/>
    <x v="0"/>
    <x v="0"/>
    <s v="USD"/>
    <n v="1335891603"/>
    <n v="1330711203"/>
    <b v="0"/>
    <n v="19"/>
    <b v="1"/>
    <x v="14"/>
    <n v="22"/>
    <n v="40.159999999999997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s v="music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x v="0"/>
    <s v="USD"/>
    <n v="1318463879"/>
    <n v="1315439879"/>
    <b v="0"/>
    <n v="41"/>
    <b v="1"/>
    <x v="14"/>
    <n v="22"/>
    <n v="18.54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x v="0"/>
    <s v="USD"/>
    <n v="1335113976"/>
    <n v="1332521976"/>
    <b v="0"/>
    <n v="30"/>
    <b v="1"/>
    <x v="14"/>
    <n v="22"/>
    <n v="25.33"/>
    <s v="music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14"/>
    <n v="22"/>
    <n v="19.97"/>
    <s v="music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x v="0"/>
    <s v="USD"/>
    <n v="1321459908"/>
    <n v="1318864308"/>
    <b v="0"/>
    <n v="65"/>
    <b v="1"/>
    <x v="14"/>
    <n v="22"/>
    <n v="11.66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s v="music"/>
  </r>
  <r>
    <n v="2490"/>
    <s v="The Offbeats Summer Tour 2012"/>
    <s v="We are trying to fund our first multi-state tour this summer in an effort to get our music out to as many people as possible."/>
    <n v="3500"/>
    <n v="752"/>
    <x v="0"/>
    <x v="0"/>
    <s v="USD"/>
    <n v="1340429276"/>
    <n v="1335245276"/>
    <b v="0"/>
    <n v="16"/>
    <b v="1"/>
    <x v="14"/>
    <n v="21"/>
    <n v="47"/>
    <s v="music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x v="0"/>
    <s v="USD"/>
    <n v="1295142660"/>
    <n v="1293739714"/>
    <b v="0"/>
    <n v="10"/>
    <b v="1"/>
    <x v="14"/>
    <n v="21"/>
    <n v="75"/>
    <s v="music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s v="music"/>
  </r>
  <r>
    <n v="2493"/>
    <s v="Lets Make A Record Together!"/>
    <s v="Making the record I've always dreamed of, and I want you to be part of the journey. Join me and let's make a great album together!"/>
    <n v="3500"/>
    <n v="750"/>
    <x v="0"/>
    <x v="0"/>
    <s v="USD"/>
    <n v="1367208140"/>
    <n v="1363320140"/>
    <b v="0"/>
    <n v="259"/>
    <b v="1"/>
    <x v="14"/>
    <n v="21"/>
    <n v="2.9"/>
    <s v="music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x v="0"/>
    <s v="USD"/>
    <n v="1337786944"/>
    <n v="1335194944"/>
    <b v="0"/>
    <n v="39"/>
    <b v="1"/>
    <x v="14"/>
    <n v="21"/>
    <n v="19.13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x v="0"/>
    <s v="USD"/>
    <n v="1339022575"/>
    <n v="1336430575"/>
    <b v="0"/>
    <n v="42"/>
    <b v="1"/>
    <x v="14"/>
    <n v="21"/>
    <n v="17.739999999999998"/>
    <s v="music"/>
  </r>
  <r>
    <n v="2496"/>
    <s v="Lynn Haven - The First Album, &quot;Fair Weather Friends&quot;"/>
    <s v="Be a part of making the first Lynn Haven album, &quot;Fair Weather Friends.&quot;"/>
    <n v="3500"/>
    <n v="735"/>
    <x v="0"/>
    <x v="0"/>
    <s v="USD"/>
    <n v="1364597692"/>
    <n v="1361577292"/>
    <b v="0"/>
    <n v="10"/>
    <b v="1"/>
    <x v="14"/>
    <n v="21"/>
    <n v="73.5"/>
    <s v="music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x v="0"/>
    <s v="USD"/>
    <n v="1312578338"/>
    <n v="1309986338"/>
    <b v="0"/>
    <n v="56"/>
    <b v="1"/>
    <x v="14"/>
    <n v="21"/>
    <n v="13.08"/>
    <s v="music"/>
  </r>
  <r>
    <n v="2498"/>
    <s v="Race Bandit's Debut EP Validated"/>
    <s v="We've been working hard on getting our music out and we are taking the final steps to releasing our EP, but we need your help."/>
    <n v="3423"/>
    <n v="731"/>
    <x v="0"/>
    <x v="0"/>
    <s v="USD"/>
    <n v="1422400387"/>
    <n v="1421190787"/>
    <b v="0"/>
    <n v="20"/>
    <b v="1"/>
    <x v="14"/>
    <n v="21"/>
    <n v="36.549999999999997"/>
    <s v="music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x v="0"/>
    <s v="USD"/>
    <n v="1356976800"/>
    <n v="1352820837"/>
    <b v="0"/>
    <n v="170"/>
    <b v="1"/>
    <x v="14"/>
    <n v="21"/>
    <n v="4.29"/>
    <s v="music"/>
  </r>
  <r>
    <n v="2500"/>
    <s v="Completing &quot;God's Justice&quot;"/>
    <s v="ST's 4th LP has been tracked and mixed, but before he can set it free upon the world, it needs proper mastering and pressing!"/>
    <n v="3400"/>
    <n v="730"/>
    <x v="0"/>
    <x v="0"/>
    <s v="USD"/>
    <n v="1340476375"/>
    <n v="1337884375"/>
    <b v="0"/>
    <n v="29"/>
    <b v="1"/>
    <x v="14"/>
    <n v="21"/>
    <n v="25.17"/>
    <s v="music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2"/>
    <x v="5"/>
    <s v="CAD"/>
    <n v="1443379104"/>
    <n v="1440787104"/>
    <b v="0"/>
    <n v="7"/>
    <b v="0"/>
    <x v="34"/>
    <n v="21"/>
    <n v="104.29"/>
    <s v="food"/>
  </r>
  <r>
    <n v="2502"/>
    <s v="Cupcake Chaos"/>
    <s v="A small sweet shop featuring the cupcake variety offered by Cupcake Chaos, candy, cotton candy, shakes and malts, located in Dalhart,TX"/>
    <n v="3400"/>
    <n v="727"/>
    <x v="2"/>
    <x v="0"/>
    <s v="USD"/>
    <n v="1411328918"/>
    <n v="1407440918"/>
    <b v="0"/>
    <n v="5"/>
    <b v="0"/>
    <x v="34"/>
    <n v="21"/>
    <n v="145.4"/>
    <s v="food"/>
  </r>
  <r>
    <n v="2503"/>
    <s v="Cardinal Bistro BYOB Start Up"/>
    <s v="Cardinal Bistro will be Contemporary American dinning establishment based in Ventnor, NJ featuring local, seasonal ingredients."/>
    <n v="3400"/>
    <n v="726"/>
    <x v="2"/>
    <x v="0"/>
    <s v="USD"/>
    <n v="1465333560"/>
    <n v="1462743308"/>
    <b v="0"/>
    <n v="0"/>
    <b v="0"/>
    <x v="34"/>
    <n v="21"/>
    <s v="No Backers"/>
    <s v="food"/>
  </r>
  <r>
    <n v="2504"/>
    <s v="Halal Restaurant and Internet Cafe"/>
    <s v="Halal Restaurant and Internet Cafe 20 percent of profits will go to building masjids."/>
    <n v="3400"/>
    <n v="725"/>
    <x v="2"/>
    <x v="0"/>
    <s v="USD"/>
    <n v="1416014534"/>
    <n v="1413418934"/>
    <b v="0"/>
    <n v="0"/>
    <b v="0"/>
    <x v="34"/>
    <n v="21"/>
    <s v="No Backers"/>
    <s v="food"/>
  </r>
  <r>
    <n v="2505"/>
    <s v="PASTATUTION"/>
    <s v="PASTATUTION- The act or practice of engaging in Pasta Making for money.  _x000a__x000a_Help us get the Arcobaleno Pasta Extruder!"/>
    <n v="3400"/>
    <n v="722"/>
    <x v="2"/>
    <x v="0"/>
    <s v="USD"/>
    <n v="1426292416"/>
    <n v="1423704016"/>
    <b v="0"/>
    <n v="0"/>
    <b v="0"/>
    <x v="34"/>
    <n v="21"/>
    <s v="No Backers"/>
    <s v="food"/>
  </r>
  <r>
    <n v="2506"/>
    <s v="Bowlz Cafe, Hull"/>
    <s v="Love cereal as much as we do? Then we need your help! We are opening a worldwide cereal cafe, serving the best in imported cereals!"/>
    <n v="3350"/>
    <n v="721"/>
    <x v="2"/>
    <x v="1"/>
    <s v="GBP"/>
    <n v="1443906000"/>
    <n v="1441955269"/>
    <b v="0"/>
    <n v="2"/>
    <b v="0"/>
    <x v="34"/>
    <n v="22"/>
    <n v="360.5"/>
    <s v="food"/>
  </r>
  <r>
    <n v="2507"/>
    <s v="Help Cafe Talavera get a New Kitchen!"/>
    <s v="Unique dishes for a unique city!."/>
    <n v="3350"/>
    <n v="720.01"/>
    <x v="2"/>
    <x v="0"/>
    <s v="USD"/>
    <n v="1431308704"/>
    <n v="1428716704"/>
    <b v="0"/>
    <n v="0"/>
    <b v="0"/>
    <x v="34"/>
    <n v="21"/>
    <s v="No Backers"/>
    <s v="food"/>
  </r>
  <r>
    <n v="2508"/>
    <s v="Silver Linning Gourmet Fudge"/>
    <s v="I make Amazing homemade fudge available in 18 flavors. I want to open my own business to be able to let my area eat my incredible fudge"/>
    <n v="3350"/>
    <n v="718"/>
    <x v="2"/>
    <x v="0"/>
    <s v="USD"/>
    <n v="1408056634"/>
    <n v="1405464634"/>
    <b v="0"/>
    <n v="0"/>
    <b v="0"/>
    <x v="34"/>
    <n v="21"/>
    <s v="No Backers"/>
    <s v="food"/>
  </r>
  <r>
    <n v="2509"/>
    <s v="&quot;Chuck J. Brubecker&quot;"/>
    <s v="Relax in a new Cheesecake Lounge in London, serving freshly made cheesecakes, all day and all night, along with great coffees and teas."/>
    <n v="3333"/>
    <n v="715"/>
    <x v="2"/>
    <x v="1"/>
    <s v="GBP"/>
    <n v="1429554349"/>
    <n v="1424719549"/>
    <b v="0"/>
    <n v="28"/>
    <b v="0"/>
    <x v="34"/>
    <n v="21"/>
    <n v="25.54"/>
    <s v="food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2"/>
    <x v="0"/>
    <s v="USD"/>
    <n v="1431647772"/>
    <n v="1426463772"/>
    <b v="0"/>
    <n v="2"/>
    <b v="0"/>
    <x v="34"/>
    <n v="22"/>
    <n v="357.5"/>
    <s v="food"/>
  </r>
  <r>
    <n v="2511"/>
    <s v="loluli's"/>
    <s v="Fresh Fast Food. A bbq ramen bar thats healthy, tasty and made to order right in front of your eyes....... From flame to bowl"/>
    <n v="3300"/>
    <n v="715"/>
    <x v="2"/>
    <x v="1"/>
    <s v="GBP"/>
    <n v="1454323413"/>
    <n v="1451731413"/>
    <b v="0"/>
    <n v="0"/>
    <b v="0"/>
    <x v="34"/>
    <n v="22"/>
    <s v="No Backers"/>
    <s v="food"/>
  </r>
  <r>
    <n v="2512"/>
    <s v="Somethin' Tasty"/>
    <s v="Somethin' Tasty is a unique coffee, pastry &amp; retail store. We consign from all local sources: pottery, glass &amp; art."/>
    <n v="3300"/>
    <n v="715"/>
    <x v="2"/>
    <x v="0"/>
    <s v="USD"/>
    <n v="1418504561"/>
    <n v="1417208561"/>
    <b v="0"/>
    <n v="0"/>
    <b v="0"/>
    <x v="34"/>
    <n v="22"/>
    <s v="No Backers"/>
    <s v="food"/>
  </r>
  <r>
    <n v="2513"/>
    <s v="Yahu Restaurants"/>
    <s v="Wir wollen einen Ort erschaffen an dem man sich wohlfÃ¼hlen kann, ein Ort an dem die Gedanken frei sind und man das Essen genieÃŸen kann."/>
    <n v="3300"/>
    <n v="714"/>
    <x v="2"/>
    <x v="12"/>
    <s v="EUR"/>
    <n v="1488067789"/>
    <n v="1482883789"/>
    <b v="0"/>
    <n v="0"/>
    <b v="0"/>
    <x v="34"/>
    <n v="22"/>
    <s v="No Backers"/>
    <s v="food"/>
  </r>
  <r>
    <n v="2514"/>
    <s v="Lunch For Tots"/>
    <s v="My little cafe has been challenged to provide healthy, fun lunches to kids at a Montessori School. Local/organic as much as possible."/>
    <n v="3300"/>
    <n v="713"/>
    <x v="2"/>
    <x v="0"/>
    <s v="USD"/>
    <n v="1408526477"/>
    <n v="1407057677"/>
    <b v="0"/>
    <n v="4"/>
    <b v="0"/>
    <x v="34"/>
    <n v="22"/>
    <n v="178.25"/>
    <s v="food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2"/>
    <x v="0"/>
    <s v="USD"/>
    <n v="1424635753"/>
    <n v="1422043753"/>
    <b v="0"/>
    <n v="12"/>
    <b v="0"/>
    <x v="34"/>
    <n v="22"/>
    <n v="59.33"/>
    <s v="food"/>
  </r>
  <r>
    <n v="2516"/>
    <s v="Morning Glory"/>
    <s v="Hi, everyone my name is Alex, and i want to create not just a cafe spot, but a place that gives everyone a nice warm homey feeling."/>
    <n v="3300"/>
    <n v="710"/>
    <x v="2"/>
    <x v="0"/>
    <s v="USD"/>
    <n v="1417279252"/>
    <n v="1414683652"/>
    <b v="0"/>
    <n v="0"/>
    <b v="0"/>
    <x v="34"/>
    <n v="22"/>
    <s v="No Backers"/>
    <s v="food"/>
  </r>
  <r>
    <n v="2517"/>
    <s v="The Canteen"/>
    <s v="KICK START US! Chef-driven dining experience offering a multi-course tasteful and playful menu that hems in familiar seasonal comfort."/>
    <n v="3300"/>
    <n v="705"/>
    <x v="2"/>
    <x v="5"/>
    <s v="CAD"/>
    <n v="1426788930"/>
    <n v="1424200530"/>
    <b v="0"/>
    <n v="33"/>
    <b v="0"/>
    <x v="34"/>
    <n v="21"/>
    <n v="21.36"/>
    <s v="food"/>
  </r>
  <r>
    <n v="2518"/>
    <s v="Southern California's Backroad Eateries"/>
    <s v="I am traveling the backroads of Southern California, to discover the best out-of-the-way eateries the area has to offer"/>
    <n v="3300"/>
    <n v="701"/>
    <x v="2"/>
    <x v="0"/>
    <s v="USD"/>
    <n v="1415899228"/>
    <n v="1413303628"/>
    <b v="0"/>
    <n v="0"/>
    <b v="0"/>
    <x v="34"/>
    <n v="21"/>
    <s v="No Backers"/>
    <s v="food"/>
  </r>
  <r>
    <n v="2519"/>
    <s v="Kelli's Kitchen"/>
    <s v="Better than your mom's, better than Cracker Barrel, only at Kelli's Kitchen (all from scratch)."/>
    <n v="3300"/>
    <n v="700"/>
    <x v="2"/>
    <x v="0"/>
    <s v="USD"/>
    <n v="1405741404"/>
    <n v="1403149404"/>
    <b v="0"/>
    <n v="4"/>
    <b v="0"/>
    <x v="34"/>
    <n v="21"/>
    <n v="175"/>
    <s v="food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2"/>
    <x v="0"/>
    <s v="USD"/>
    <n v="1476559260"/>
    <n v="1472567085"/>
    <b v="0"/>
    <n v="0"/>
    <b v="0"/>
    <x v="34"/>
    <n v="21"/>
    <s v="No Backers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x v="0"/>
    <s v="USD"/>
    <n v="1444778021"/>
    <n v="1442963621"/>
    <b v="0"/>
    <n v="132"/>
    <b v="1"/>
    <x v="35"/>
    <n v="21"/>
    <n v="5.27"/>
    <s v="music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x v="0"/>
    <s v="USD"/>
    <n v="1461336720"/>
    <n v="1459431960"/>
    <b v="0"/>
    <n v="27"/>
    <b v="1"/>
    <x v="35"/>
    <n v="21"/>
    <n v="25.56"/>
    <s v="music"/>
  </r>
  <r>
    <n v="2523"/>
    <s v="Pater Noster Project"/>
    <s v="PATER NOSTER (2003) by Thomas Oboe Lee, scored for baritone solo and string quartet.  Hauntingly beautiful, yet never performed."/>
    <n v="3255"/>
    <n v="684"/>
    <x v="0"/>
    <x v="0"/>
    <s v="USD"/>
    <n v="1416270292"/>
    <n v="1413674692"/>
    <b v="0"/>
    <n v="26"/>
    <b v="1"/>
    <x v="35"/>
    <n v="21"/>
    <n v="26.31"/>
    <s v="music"/>
  </r>
  <r>
    <n v="2524"/>
    <s v="Les Bostonades' First CD"/>
    <s v="We're bringing some of our favorite music from the past 10 years to disc for the first time ever."/>
    <n v="3250"/>
    <n v="684"/>
    <x v="0"/>
    <x v="0"/>
    <s v="USD"/>
    <n v="1419136200"/>
    <n v="1416338557"/>
    <b v="0"/>
    <n v="43"/>
    <b v="1"/>
    <x v="35"/>
    <n v="21"/>
    <n v="15.91"/>
    <s v="music"/>
  </r>
  <r>
    <n v="2525"/>
    <s v="Jenny &amp; Rossâ”‚To Sing in Germany"/>
    <s v="Husband and wife operatic team specializing in German opera. Fundraising for an audition tour of Germany."/>
    <n v="3250"/>
    <n v="683"/>
    <x v="0"/>
    <x v="0"/>
    <s v="USD"/>
    <n v="1340914571"/>
    <n v="1338322571"/>
    <b v="0"/>
    <n v="80"/>
    <b v="1"/>
    <x v="35"/>
    <n v="21"/>
    <n v="8.5399999999999991"/>
    <s v="music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x v="0"/>
    <s v="USD"/>
    <n v="1418014740"/>
    <n v="1415585474"/>
    <b v="0"/>
    <n v="33"/>
    <b v="1"/>
    <x v="35"/>
    <n v="21"/>
    <n v="20.61"/>
    <s v="music"/>
  </r>
  <r>
    <n v="2527"/>
    <s v="Britten in Song: A Centennial Celebration"/>
    <s v="Five Programs of Benjamin Britten's vocal works featuring over 20 extraordinary vocalists and pianists."/>
    <n v="3250"/>
    <n v="679.44"/>
    <x v="0"/>
    <x v="0"/>
    <s v="USD"/>
    <n v="1382068740"/>
    <n v="1380477691"/>
    <b v="0"/>
    <n v="71"/>
    <b v="1"/>
    <x v="35"/>
    <n v="21"/>
    <n v="9.57"/>
    <s v="music"/>
  </r>
  <r>
    <n v="2528"/>
    <s v="Three Voices"/>
    <s v="I've been offered a contract with HatHut to record Feldman's 'Three Voices', which would be my first solo disc. I need your help!"/>
    <n v="3200"/>
    <n v="678"/>
    <x v="0"/>
    <x v="1"/>
    <s v="GBP"/>
    <n v="1440068400"/>
    <n v="1438459303"/>
    <b v="0"/>
    <n v="81"/>
    <b v="1"/>
    <x v="35"/>
    <n v="21"/>
    <n v="8.3699999999999992"/>
    <s v="music"/>
  </r>
  <r>
    <n v="2529"/>
    <s v="UrbanArias is DC's Contemporary Opera Company"/>
    <s v="Opera. Short. New."/>
    <n v="3200"/>
    <n v="677"/>
    <x v="0"/>
    <x v="0"/>
    <s v="USD"/>
    <n v="1332636975"/>
    <n v="1328752575"/>
    <b v="0"/>
    <n v="76"/>
    <b v="1"/>
    <x v="35"/>
    <n v="21"/>
    <n v="8.91"/>
    <s v="music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x v="0"/>
    <s v="USD"/>
    <n v="1429505400"/>
    <n v="1426711505"/>
    <b v="0"/>
    <n v="48"/>
    <b v="1"/>
    <x v="35"/>
    <n v="21"/>
    <n v="14.08"/>
    <s v="music"/>
  </r>
  <r>
    <n v="2531"/>
    <s v="Modern Chamber Music"/>
    <s v="The first CD of chamber music composed by John Leupold to be released on PARMA records. The album features solo, duets, and a quartet."/>
    <n v="3200"/>
    <n v="675"/>
    <x v="0"/>
    <x v="0"/>
    <s v="USD"/>
    <n v="1439611140"/>
    <n v="1437668354"/>
    <b v="0"/>
    <n v="61"/>
    <b v="1"/>
    <x v="35"/>
    <n v="21"/>
    <n v="11.07"/>
    <s v="music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x v="0"/>
    <s v="USD"/>
    <n v="1345148566"/>
    <n v="1342556566"/>
    <b v="0"/>
    <n v="60"/>
    <b v="1"/>
    <x v="35"/>
    <n v="21"/>
    <n v="11.18"/>
    <s v="music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x v="0"/>
    <s v="USD"/>
    <n v="1362160868"/>
    <n v="1359568911"/>
    <b v="0"/>
    <n v="136"/>
    <b v="1"/>
    <x v="35"/>
    <n v="21"/>
    <n v="4.9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x v="0"/>
    <s v="USD"/>
    <n v="1262325600"/>
    <n v="1257871712"/>
    <b v="0"/>
    <n v="14"/>
    <b v="1"/>
    <x v="35"/>
    <n v="21"/>
    <n v="47.71"/>
    <s v="music"/>
  </r>
  <r>
    <n v="2535"/>
    <s v="Mark Hayes Requiem Recording"/>
    <s v="Mark Hayes: Requiem Recording"/>
    <n v="3200"/>
    <n v="666"/>
    <x v="0"/>
    <x v="0"/>
    <s v="USD"/>
    <n v="1417463945"/>
    <n v="1414781945"/>
    <b v="0"/>
    <n v="78"/>
    <b v="1"/>
    <x v="35"/>
    <n v="21"/>
    <n v="8.5399999999999991"/>
    <s v="music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x v="0"/>
    <s v="USD"/>
    <n v="1375151566"/>
    <n v="1373337166"/>
    <b v="0"/>
    <n v="4"/>
    <b v="1"/>
    <x v="35"/>
    <n v="21"/>
    <n v="166.3"/>
    <s v="music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x v="0"/>
    <s v="USD"/>
    <n v="1312212855"/>
    <n v="1307028855"/>
    <b v="0"/>
    <n v="11"/>
    <b v="1"/>
    <x v="35"/>
    <n v="21"/>
    <n v="60"/>
    <s v="music"/>
  </r>
  <r>
    <n v="2538"/>
    <s v="Me, Myself and Albinoni"/>
    <s v="I will record 2 of Tomaso Albinoni's concertos for 2 oboes playing both parts myself."/>
    <n v="3100"/>
    <n v="658"/>
    <x v="0"/>
    <x v="0"/>
    <s v="USD"/>
    <n v="1361681940"/>
    <n v="1359029661"/>
    <b v="0"/>
    <n v="185"/>
    <b v="1"/>
    <x v="35"/>
    <n v="21"/>
    <n v="3.56"/>
    <s v="music"/>
  </r>
  <r>
    <n v="2539"/>
    <s v="The Flying Gambas"/>
    <s v="Help ABS Academy musicians get their cellos, gambas, &amp; contrabasses to San Francisco by supporting their instruments' travel."/>
    <n v="3000"/>
    <n v="657"/>
    <x v="0"/>
    <x v="0"/>
    <s v="USD"/>
    <n v="1422913152"/>
    <n v="1417729152"/>
    <b v="0"/>
    <n v="59"/>
    <b v="1"/>
    <x v="35"/>
    <n v="22"/>
    <n v="11.14"/>
    <s v="music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x v="0"/>
    <s v="USD"/>
    <n v="1319904721"/>
    <n v="1314720721"/>
    <b v="0"/>
    <n v="27"/>
    <b v="1"/>
    <x v="35"/>
    <n v="22"/>
    <n v="24.26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x v="1"/>
    <s v="GBP"/>
    <n v="1380192418"/>
    <n v="1375008418"/>
    <b v="0"/>
    <n v="63"/>
    <b v="1"/>
    <x v="35"/>
    <n v="22"/>
    <n v="10.33"/>
    <s v="music"/>
  </r>
  <r>
    <n v="2542"/>
    <s v="Classical Music by Marquita"/>
    <s v="Marquita Renee Ntim records her first Classical Album, complete with her playing the viola, cello and singing opera."/>
    <n v="3000"/>
    <n v="651"/>
    <x v="0"/>
    <x v="0"/>
    <s v="USD"/>
    <n v="1380599940"/>
    <n v="1377252857"/>
    <b v="0"/>
    <n v="13"/>
    <b v="1"/>
    <x v="35"/>
    <n v="22"/>
    <n v="50.08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x v="0"/>
    <s v="USD"/>
    <n v="1293937200"/>
    <n v="1291257298"/>
    <b v="0"/>
    <n v="13"/>
    <b v="1"/>
    <x v="35"/>
    <n v="22"/>
    <n v="50"/>
    <s v="music"/>
  </r>
  <r>
    <n v="2544"/>
    <s v="Singing City Children's Choir"/>
    <s v="Bringing choral music and performance opportunities to under-served youth in West Philadelphia"/>
    <n v="3000"/>
    <n v="650"/>
    <x v="0"/>
    <x v="0"/>
    <s v="USD"/>
    <n v="1341750569"/>
    <n v="1339158569"/>
    <b v="0"/>
    <n v="57"/>
    <b v="1"/>
    <x v="35"/>
    <n v="22"/>
    <n v="11.4"/>
    <s v="music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x v="0"/>
    <s v="USD"/>
    <n v="1424997000"/>
    <n v="1421983138"/>
    <b v="0"/>
    <n v="61"/>
    <b v="1"/>
    <x v="35"/>
    <n v="22"/>
    <n v="10.66"/>
    <s v="music"/>
  </r>
  <r>
    <n v="2546"/>
    <s v="Cor Cantiamo's First Commercially Released Recording"/>
    <s v="We want to release an album of choral music by acclaimed Finnish composer Jaakko MÃ¤ntyjÃ¤rvi in 2014"/>
    <n v="3000"/>
    <n v="650"/>
    <x v="0"/>
    <x v="0"/>
    <s v="USD"/>
    <n v="1380949200"/>
    <n v="1378586179"/>
    <b v="0"/>
    <n v="65"/>
    <b v="1"/>
    <x v="35"/>
    <n v="22"/>
    <n v="10"/>
    <s v="music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x v="0"/>
    <s v="USD"/>
    <n v="1333560803"/>
    <n v="1330972403"/>
    <b v="0"/>
    <n v="134"/>
    <b v="1"/>
    <x v="35"/>
    <n v="22"/>
    <n v="4.8499999999999996"/>
    <s v="music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x v="6"/>
    <s v="EUR"/>
    <n v="1475209620"/>
    <n v="1473087637"/>
    <b v="0"/>
    <n v="37"/>
    <b v="1"/>
    <x v="35"/>
    <n v="22"/>
    <n v="17.57"/>
    <s v="music"/>
  </r>
  <r>
    <n v="2549"/>
    <s v="The Miller's Wife, a new opera"/>
    <s v="A new opera in English by Mike Christie to be premiÃ¨red at the Arcola Theatre, London UK from 14th-17th August 2013."/>
    <n v="3000"/>
    <n v="645"/>
    <x v="0"/>
    <x v="1"/>
    <s v="GBP"/>
    <n v="1370019600"/>
    <n v="1366999870"/>
    <b v="0"/>
    <n v="37"/>
    <b v="1"/>
    <x v="35"/>
    <n v="22"/>
    <n v="17.43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x v="0"/>
    <s v="USD"/>
    <n v="1444276740"/>
    <n v="1439392406"/>
    <b v="0"/>
    <n v="150"/>
    <b v="1"/>
    <x v="35"/>
    <n v="22"/>
    <n v="4.3"/>
    <s v="music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x v="0"/>
    <s v="USD"/>
    <n v="1332362880"/>
    <n v="1329890585"/>
    <b v="0"/>
    <n v="56"/>
    <b v="1"/>
    <x v="35"/>
    <n v="21"/>
    <n v="11.5"/>
    <s v="music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x v="0"/>
    <s v="USD"/>
    <n v="1348202807"/>
    <n v="1343018807"/>
    <b v="0"/>
    <n v="60"/>
    <b v="1"/>
    <x v="35"/>
    <n v="21"/>
    <n v="10.68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s v="music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x v="35"/>
    <n v="21"/>
    <n v="18.309999999999999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x v="0"/>
    <s v="USD"/>
    <n v="1356392857"/>
    <n v="1352504857"/>
    <b v="0"/>
    <n v="34"/>
    <b v="1"/>
    <x v="35"/>
    <n v="21"/>
    <n v="18.82"/>
    <s v="music"/>
  </r>
  <r>
    <n v="2557"/>
    <s v="European Tour"/>
    <s v="Raising money for our concert tour of Switzerland and Germany in June/July 2014"/>
    <n v="3000"/>
    <n v="640"/>
    <x v="0"/>
    <x v="1"/>
    <s v="GBP"/>
    <n v="1400176386"/>
    <n v="1397584386"/>
    <b v="0"/>
    <n v="36"/>
    <b v="1"/>
    <x v="35"/>
    <n v="21"/>
    <n v="17.78"/>
    <s v="music"/>
  </r>
  <r>
    <n v="2558"/>
    <s v="Hopkins Sinfonia 2015 Season"/>
    <s v="The Hopkins Sinfonia is looking for your support to run our 2015 Season made up of five concerts."/>
    <n v="3000"/>
    <n v="640"/>
    <x v="0"/>
    <x v="2"/>
    <s v="AUD"/>
    <n v="1430488740"/>
    <n v="1427747906"/>
    <b v="0"/>
    <n v="18"/>
    <b v="1"/>
    <x v="35"/>
    <n v="21"/>
    <n v="35.56"/>
    <s v="music"/>
  </r>
  <r>
    <n v="2559"/>
    <s v="India Meets String Quartet"/>
    <s v="A concert of new music by four composers who have lived in India and been inspired by its music, with the Momenta String Quartet"/>
    <n v="3000"/>
    <n v="640"/>
    <x v="0"/>
    <x v="0"/>
    <s v="USD"/>
    <n v="1321385820"/>
    <n v="1318539484"/>
    <b v="0"/>
    <n v="25"/>
    <b v="1"/>
    <x v="35"/>
    <n v="21"/>
    <n v="25.6"/>
    <s v="music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s v="music"/>
  </r>
  <r>
    <n v="2561"/>
    <s v="Project Bearnaise Trucks (Canceled)"/>
    <s v="Ever had chicken fingers smothered in bearnaise sauce, resting on a bed of your favorite rice? We need these meals on wheels."/>
    <n v="3000"/>
    <n v="637"/>
    <x v="1"/>
    <x v="5"/>
    <s v="CAD"/>
    <n v="1444740089"/>
    <n v="1442148089"/>
    <b v="0"/>
    <n v="0"/>
    <b v="0"/>
    <x v="19"/>
    <n v="21"/>
    <s v="No Backers"/>
    <s v="food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1"/>
    <x v="12"/>
    <s v="EUR"/>
    <n v="1476189339"/>
    <n v="1471005339"/>
    <b v="0"/>
    <n v="3"/>
    <b v="0"/>
    <x v="19"/>
    <n v="21"/>
    <n v="212"/>
    <s v="food"/>
  </r>
  <r>
    <n v="2563"/>
    <s v="Phoenix Pearl Boba Tea Truck (Canceled)"/>
    <s v="Michigan based bubble tea and specialty ice cream food truck"/>
    <n v="3000"/>
    <n v="636"/>
    <x v="1"/>
    <x v="0"/>
    <s v="USD"/>
    <n v="1438226451"/>
    <n v="1433042451"/>
    <b v="0"/>
    <n v="0"/>
    <b v="0"/>
    <x v="19"/>
    <n v="21"/>
    <s v="No Backers"/>
    <s v="food"/>
  </r>
  <r>
    <n v="2564"/>
    <s v="Seaside Eddy's - Wheels on the Ground! (Canceled)"/>
    <s v="We want to bring the wonderful flavors of the Jersey Shore, my home, to my new home in Winnipeg, the center of Canada."/>
    <n v="3000"/>
    <n v="636"/>
    <x v="1"/>
    <x v="5"/>
    <s v="CAD"/>
    <n v="1406854699"/>
    <n v="1404262699"/>
    <b v="0"/>
    <n v="0"/>
    <b v="0"/>
    <x v="19"/>
    <n v="21"/>
    <s v="No Backers"/>
    <s v="food"/>
  </r>
  <r>
    <n v="2565"/>
    <s v="The Sketchy Pelican (Canceled)"/>
    <s v="The Sketchy Pelican. Is my vision to bring raw, honest, soulful, creative, thoght provoking cuisine to food truck form"/>
    <n v="3000"/>
    <n v="635"/>
    <x v="1"/>
    <x v="0"/>
    <s v="USD"/>
    <n v="1462827000"/>
    <n v="1457710589"/>
    <b v="0"/>
    <n v="1"/>
    <b v="0"/>
    <x v="19"/>
    <n v="21"/>
    <n v="635"/>
    <s v="food"/>
  </r>
  <r>
    <n v="2566"/>
    <s v="Mamma B's Pizza Get's Rolling (Canceled)"/>
    <s v="You can skip the hotdog cart and enjoy fresh, hot, delicious, handmade pizza when Mamma B's takes her show on the road!"/>
    <n v="3000"/>
    <n v="633"/>
    <x v="1"/>
    <x v="0"/>
    <s v="USD"/>
    <n v="1408663948"/>
    <n v="1406071948"/>
    <b v="0"/>
    <n v="0"/>
    <b v="0"/>
    <x v="19"/>
    <n v="21"/>
    <s v="No Backers"/>
    <s v="food"/>
  </r>
  <r>
    <n v="2567"/>
    <s v="Burgers and Babes Food Truck (Canceled)"/>
    <s v="You're leaving a Bar/Nightclub what else would you want more than to have a Juicy Burger and to see Beautiful Girls making it."/>
    <n v="3000"/>
    <n v="633"/>
    <x v="1"/>
    <x v="0"/>
    <s v="USD"/>
    <n v="1429823138"/>
    <n v="1427231138"/>
    <b v="0"/>
    <n v="2"/>
    <b v="0"/>
    <x v="19"/>
    <n v="21"/>
    <n v="316.5"/>
    <s v="food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1"/>
    <x v="1"/>
    <s v="GBP"/>
    <n v="1472745594"/>
    <n v="1470153594"/>
    <b v="0"/>
    <n v="1"/>
    <b v="0"/>
    <x v="19"/>
    <n v="21"/>
    <n v="632"/>
    <s v="food"/>
  </r>
  <r>
    <n v="2569"/>
    <s v="Rochester Needs a Dessert Food Truck (Canceled)"/>
    <s v="With your help, I would be able to get a truck and start the process of getting it ready for the 2016 season."/>
    <n v="3000"/>
    <n v="631"/>
    <x v="1"/>
    <x v="0"/>
    <s v="USD"/>
    <n v="1442457112"/>
    <n v="1439865112"/>
    <b v="0"/>
    <n v="2"/>
    <b v="0"/>
    <x v="19"/>
    <n v="21"/>
    <n v="315.5"/>
    <s v="food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1"/>
    <x v="0"/>
    <s v="USD"/>
    <n v="1486590035"/>
    <n v="1483998035"/>
    <b v="0"/>
    <n v="2"/>
    <b v="0"/>
    <x v="19"/>
    <n v="21"/>
    <n v="315.5"/>
    <s v="food"/>
  </r>
  <r>
    <n v="2571"/>
    <s v="Coco Bowls (Canceled)"/>
    <s v="Perth locals who dream of opening a health food van, and serving treats that not only taste amazing but also benefit your body."/>
    <n v="3000"/>
    <n v="629.99"/>
    <x v="1"/>
    <x v="2"/>
    <s v="AUD"/>
    <n v="1463645521"/>
    <n v="1458461521"/>
    <b v="0"/>
    <n v="4"/>
    <b v="0"/>
    <x v="19"/>
    <n v="21"/>
    <n v="157.5"/>
    <s v="food"/>
  </r>
  <r>
    <n v="2572"/>
    <s v="A Dream of Naughty Nachos (Canceled)"/>
    <s v="Mesquite smoked brisket nachos, food truck style, with homemade salsa to make your taste buds dance."/>
    <n v="3000"/>
    <n v="628"/>
    <x v="1"/>
    <x v="0"/>
    <s v="USD"/>
    <n v="1428893517"/>
    <n v="1426301517"/>
    <b v="0"/>
    <n v="0"/>
    <b v="0"/>
    <x v="19"/>
    <n v="21"/>
    <s v="No Backers"/>
    <s v="food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1"/>
    <x v="0"/>
    <s v="USD"/>
    <n v="1408803149"/>
    <n v="1404915149"/>
    <b v="0"/>
    <n v="0"/>
    <b v="0"/>
    <x v="19"/>
    <n v="21"/>
    <s v="No Backers"/>
    <s v="food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x v="19"/>
    <n v="21"/>
    <s v="No Backers"/>
    <s v="food"/>
  </r>
  <r>
    <n v="2575"/>
    <s v="Vdub dogs (Canceled)"/>
    <s v="Hello everyone, Iv'e decided to put my love for old Volkswagen buses and my love for cooking together! Support vdub dogs hot dog bus!"/>
    <n v="3000"/>
    <n v="622"/>
    <x v="1"/>
    <x v="0"/>
    <s v="USD"/>
    <n v="1421030194"/>
    <n v="1418438194"/>
    <b v="0"/>
    <n v="0"/>
    <b v="0"/>
    <x v="19"/>
    <n v="21"/>
    <s v="No Backers"/>
    <s v="food"/>
  </r>
  <r>
    <n v="2576"/>
    <s v="2 Go Fast Food (Canceled)"/>
    <s v="A New Twist with an American and Philippine fast food Mobile Trailer."/>
    <n v="3000"/>
    <n v="621"/>
    <x v="1"/>
    <x v="0"/>
    <s v="USD"/>
    <n v="1428707647"/>
    <n v="1424823247"/>
    <b v="0"/>
    <n v="0"/>
    <b v="0"/>
    <x v="19"/>
    <n v="21"/>
    <s v="No Backers"/>
    <s v="food"/>
  </r>
  <r>
    <n v="2577"/>
    <s v="Fruity Cakes (Canceled)"/>
    <s v="This is not your average cake, it's fruit with yogurt fruit dip icing and fruit toppings! Great for events, parties, weddings and more!"/>
    <n v="3000"/>
    <n v="620"/>
    <x v="1"/>
    <x v="0"/>
    <s v="USD"/>
    <n v="1407181297"/>
    <n v="1405021297"/>
    <b v="0"/>
    <n v="0"/>
    <b v="0"/>
    <x v="19"/>
    <n v="21"/>
    <s v="No Backers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1"/>
    <x v="0"/>
    <s v="USD"/>
    <n v="1444410000"/>
    <n v="1440203579"/>
    <b v="0"/>
    <n v="0"/>
    <b v="0"/>
    <x v="19"/>
    <n v="21"/>
    <s v="No Backers"/>
    <s v="food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1"/>
    <x v="0"/>
    <s v="USD"/>
    <n v="1410810903"/>
    <n v="1405626903"/>
    <b v="0"/>
    <n v="12"/>
    <b v="0"/>
    <x v="19"/>
    <n v="21"/>
    <n v="51.67"/>
    <s v="food"/>
  </r>
  <r>
    <n v="2580"/>
    <s v="Build Phatboyz Food Truck (Canceled)"/>
    <s v="Planning to build this truck into a full rolling fold out cook shack,providing clean cold drinking water to all festival goers"/>
    <n v="3000"/>
    <n v="620"/>
    <x v="1"/>
    <x v="0"/>
    <s v="USD"/>
    <n v="1431745200"/>
    <n v="1429170603"/>
    <b v="0"/>
    <n v="2"/>
    <b v="0"/>
    <x v="19"/>
    <n v="21"/>
    <n v="310"/>
    <s v="food"/>
  </r>
  <r>
    <n v="2581"/>
    <s v="A Flying Sausage Food Truck"/>
    <s v="Creating a Food Truck to bring gourmet sausage sliders to Jacksonville, FL for breakfast, lunch, and special events."/>
    <n v="3000"/>
    <n v="618"/>
    <x v="2"/>
    <x v="0"/>
    <s v="USD"/>
    <n v="1447689898"/>
    <n v="1445094298"/>
    <b v="0"/>
    <n v="11"/>
    <b v="0"/>
    <x v="19"/>
    <n v="21"/>
    <n v="56.18"/>
    <s v="food"/>
  </r>
  <r>
    <n v="2582"/>
    <s v="Drunken Wings"/>
    <s v="The place where chicken meets liquor for the first time!"/>
    <n v="3000"/>
    <n v="615"/>
    <x v="2"/>
    <x v="0"/>
    <s v="USD"/>
    <n v="1477784634"/>
    <n v="1475192634"/>
    <b v="0"/>
    <n v="1"/>
    <b v="0"/>
    <x v="19"/>
    <n v="21"/>
    <n v="615"/>
    <s v="food"/>
  </r>
  <r>
    <n v="2583"/>
    <s v="Crazy Daisy Food Truck"/>
    <s v="Crazy Daisy will become the newest member of the food truck distributors in Kansas City, Missouri."/>
    <n v="3000"/>
    <n v="611"/>
    <x v="2"/>
    <x v="0"/>
    <s v="USD"/>
    <n v="1426526880"/>
    <n v="1421346480"/>
    <b v="0"/>
    <n v="5"/>
    <b v="0"/>
    <x v="19"/>
    <n v="20"/>
    <n v="122.2"/>
    <s v="food"/>
  </r>
  <r>
    <n v="2584"/>
    <s v="Culinary Arts Food Truck Style"/>
    <s v="Bringing quality food to the masses using local premium ingredients, but at a food truck price!"/>
    <n v="3000"/>
    <n v="610"/>
    <x v="2"/>
    <x v="0"/>
    <s v="USD"/>
    <n v="1434341369"/>
    <n v="1431749369"/>
    <b v="0"/>
    <n v="0"/>
    <b v="0"/>
    <x v="19"/>
    <n v="20"/>
    <s v="No Backers"/>
    <s v="food"/>
  </r>
  <r>
    <n v="2585"/>
    <s v="Evie's Eats and Natural Treats Food Truck"/>
    <s v="Evie's Eats uses local ingredients to create sweet treats, healthy snacks and on the go meals, all with the family budget in mind!"/>
    <n v="3000"/>
    <n v="610"/>
    <x v="2"/>
    <x v="0"/>
    <s v="USD"/>
    <n v="1404601632"/>
    <n v="1402009632"/>
    <b v="0"/>
    <n v="1"/>
    <b v="0"/>
    <x v="19"/>
    <n v="20"/>
    <n v="610"/>
    <s v="food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s v="food"/>
  </r>
  <r>
    <n v="2587"/>
    <s v="Yummy Hugs-The Original Co-op, Pop-up Food Truck"/>
    <s v="Providing creative, healthy signature dishes for active, conscientious lifestylers through a community of culinary artists."/>
    <n v="3000"/>
    <n v="610"/>
    <x v="2"/>
    <x v="0"/>
    <s v="USD"/>
    <n v="1451491953"/>
    <n v="1448899953"/>
    <b v="0"/>
    <n v="6"/>
    <b v="0"/>
    <x v="19"/>
    <n v="20"/>
    <n v="101.67"/>
    <s v="food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2"/>
    <x v="0"/>
    <s v="USD"/>
    <n v="1427807640"/>
    <n v="1423325626"/>
    <b v="0"/>
    <n v="8"/>
    <b v="0"/>
    <x v="19"/>
    <n v="20"/>
    <n v="75.88"/>
    <s v="food"/>
  </r>
  <r>
    <n v="2589"/>
    <s v="TapiÃ³ca - Brazilian Street Food Truck"/>
    <s v="A Brazilian-inspired food truck in one of the busiest spots in Copenhagen, delicious pancakes made by the healthy tapiÃ³ca flour"/>
    <n v="3000"/>
    <n v="607"/>
    <x v="2"/>
    <x v="8"/>
    <s v="DKK"/>
    <n v="1458733927"/>
    <n v="1456145527"/>
    <b v="0"/>
    <n v="1"/>
    <b v="0"/>
    <x v="19"/>
    <n v="20"/>
    <n v="607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s v="No Backers"/>
    <s v="food"/>
  </r>
  <r>
    <n v="2591"/>
    <s v="patent pending"/>
    <s v="Hi everyone I am a 26 year old single mom trying to start her own food business! I need to first afford the patent to reveal more!"/>
    <n v="3000"/>
    <n v="605"/>
    <x v="2"/>
    <x v="0"/>
    <s v="USD"/>
    <n v="1457901924"/>
    <n v="1452721524"/>
    <b v="0"/>
    <n v="2"/>
    <b v="0"/>
    <x v="19"/>
    <n v="20"/>
    <n v="302.5"/>
    <s v="food"/>
  </r>
  <r>
    <n v="2592"/>
    <s v="El Carte 303"/>
    <s v="El Carte is revolutionizing the food truck industry. Meet the new food trike. #oneandonly  we going to spread the awesomeness all over!"/>
    <n v="3000"/>
    <n v="605"/>
    <x v="2"/>
    <x v="0"/>
    <s v="USD"/>
    <n v="1412536421"/>
    <n v="1409944421"/>
    <b v="0"/>
    <n v="1"/>
    <b v="0"/>
    <x v="19"/>
    <n v="20"/>
    <n v="605"/>
    <s v="food"/>
  </r>
  <r>
    <n v="2593"/>
    <s v="L.J. Silvers' Ice Cream and Taco Van"/>
    <s v="What could be better than satisfying your hunger with ice cream or a taco (or both) from a 1970's mural van blastin disco music!"/>
    <n v="3000"/>
    <n v="605"/>
    <x v="2"/>
    <x v="0"/>
    <s v="USD"/>
    <n v="1429993026"/>
    <n v="1427401026"/>
    <b v="0"/>
    <n v="0"/>
    <b v="0"/>
    <x v="19"/>
    <n v="20"/>
    <s v="No Backers"/>
    <s v="food"/>
  </r>
  <r>
    <n v="2594"/>
    <s v="The Shirley Delicious Treats Food Truck Project"/>
    <s v="New, small home business, looking to take some Granny's old recipes along with some of my own creations to the streets!"/>
    <n v="3000"/>
    <n v="601"/>
    <x v="2"/>
    <x v="0"/>
    <s v="USD"/>
    <n v="1407453228"/>
    <n v="1404861228"/>
    <b v="0"/>
    <n v="1"/>
    <b v="0"/>
    <x v="19"/>
    <n v="20"/>
    <n v="601"/>
    <s v="food"/>
  </r>
  <r>
    <n v="2595"/>
    <s v="Food Truck for Little Fox Bakery"/>
    <s v="Looking to put the best baked goods in Bowling Green on wheels"/>
    <n v="3000"/>
    <n v="601"/>
    <x v="2"/>
    <x v="0"/>
    <s v="USD"/>
    <n v="1487915500"/>
    <n v="1485323500"/>
    <b v="0"/>
    <n v="19"/>
    <b v="0"/>
    <x v="19"/>
    <n v="20"/>
    <n v="31.63"/>
    <s v="food"/>
  </r>
  <r>
    <n v="2596"/>
    <s v="The Chef Express Food Truck"/>
    <s v="I'm bringing passion, talent, and most importantly some amazing gourmet food to the streets of Lethbridge and southern Alberta."/>
    <n v="3000"/>
    <n v="600"/>
    <x v="2"/>
    <x v="5"/>
    <s v="CAD"/>
    <n v="1407427009"/>
    <n v="1404835009"/>
    <b v="0"/>
    <n v="27"/>
    <b v="0"/>
    <x v="19"/>
    <n v="20"/>
    <n v="22.22"/>
    <s v="food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2"/>
    <x v="1"/>
    <s v="GBP"/>
    <n v="1466323917"/>
    <n v="1463731917"/>
    <b v="0"/>
    <n v="7"/>
    <b v="0"/>
    <x v="19"/>
    <n v="20"/>
    <n v="85.71"/>
    <s v="food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s v="food"/>
  </r>
  <r>
    <n v="2599"/>
    <s v="Empty Ramekins Catering Group"/>
    <s v="The Empty Ramekins Catering Group is looking for your help to start up in Miami Florida!!!!"/>
    <n v="3000"/>
    <n v="600"/>
    <x v="2"/>
    <x v="0"/>
    <s v="USD"/>
    <n v="1407089147"/>
    <n v="1403201147"/>
    <b v="0"/>
    <n v="5"/>
    <b v="0"/>
    <x v="19"/>
    <n v="20"/>
    <n v="120"/>
    <s v="food"/>
  </r>
  <r>
    <n v="2600"/>
    <s v="Help Buttz Return From the Ashes"/>
    <s v="On Sunday November 8, 2015 our food truck burned to the ground. Please help us get rebuilt."/>
    <n v="3000"/>
    <n v="597"/>
    <x v="2"/>
    <x v="0"/>
    <s v="USD"/>
    <n v="1458938200"/>
    <n v="1453757800"/>
    <b v="0"/>
    <n v="30"/>
    <b v="0"/>
    <x v="19"/>
    <n v="20"/>
    <n v="19.899999999999999"/>
    <s v="food"/>
  </r>
  <r>
    <n v="2601"/>
    <s v="Launch a TARDIS into SPACE!"/>
    <s v="I'll be launching a small model TARDIS into (near) SPACE and filming the ascension and descension as a mini-documentary for YouTube."/>
    <n v="3000"/>
    <n v="595"/>
    <x v="0"/>
    <x v="0"/>
    <s v="USD"/>
    <n v="1347508740"/>
    <n v="1346276349"/>
    <b v="1"/>
    <n v="151"/>
    <b v="1"/>
    <x v="36"/>
    <n v="20"/>
    <n v="3.94"/>
    <s v="technology"/>
  </r>
  <r>
    <n v="2602"/>
    <s v="Historic Robotic Spacecraft Poster Series"/>
    <s v="Three screen-printed posters celebrating the most popular and most notable interplanetary robotic space missions."/>
    <n v="3000"/>
    <n v="593"/>
    <x v="0"/>
    <x v="0"/>
    <s v="USD"/>
    <n v="1415827200"/>
    <n v="1412358968"/>
    <b v="1"/>
    <n v="489"/>
    <b v="1"/>
    <x v="36"/>
    <n v="20"/>
    <n v="1.21"/>
    <s v="technology"/>
  </r>
  <r>
    <n v="2603"/>
    <s v="Manned Mock Mars Mission"/>
    <s v="I will be building a mock space station and simulate living on Mars for two weeks."/>
    <n v="3000"/>
    <n v="592"/>
    <x v="0"/>
    <x v="0"/>
    <s v="USD"/>
    <n v="1387835654"/>
    <n v="1386626054"/>
    <b v="1"/>
    <n v="50"/>
    <b v="1"/>
    <x v="36"/>
    <n v="20"/>
    <n v="11.84"/>
    <s v="technology"/>
  </r>
  <r>
    <n v="2604"/>
    <s v="Hermes Spacecraft"/>
    <s v="We're building a full size rocket motor for our Hermes Spacecraft.  Help us Kickstart the next generation of space travel!"/>
    <n v="3000"/>
    <n v="591"/>
    <x v="0"/>
    <x v="0"/>
    <s v="USD"/>
    <n v="1335662023"/>
    <n v="1333070023"/>
    <b v="1"/>
    <n v="321"/>
    <b v="1"/>
    <x v="36"/>
    <n v="20"/>
    <n v="1.84"/>
    <s v="technology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x v="0"/>
    <s v="USD"/>
    <n v="1466168390"/>
    <n v="1463576390"/>
    <b v="1"/>
    <n v="1762"/>
    <b v="1"/>
    <x v="36"/>
    <n v="20"/>
    <n v="0.33"/>
    <s v="technology"/>
  </r>
  <r>
    <n v="2606"/>
    <s v="2000 Student Projects to the Edge of Space"/>
    <s v="PongSat 2 !!!!!_x000a__x000a_On September 27, 2014 we are going to send 2000 student projects to the edge of space."/>
    <n v="3000"/>
    <n v="590"/>
    <x v="0"/>
    <x v="0"/>
    <s v="USD"/>
    <n v="1398791182"/>
    <n v="1396026382"/>
    <b v="1"/>
    <n v="385"/>
    <b v="1"/>
    <x v="36"/>
    <n v="20"/>
    <n v="1.53"/>
    <s v="technology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x v="36"/>
    <n v="20"/>
    <n v="1.47"/>
    <s v="technology"/>
  </r>
  <r>
    <n v="2608"/>
    <s v="Giant Leaps in Space Poster Series"/>
    <s v="Giant Leaps featuring the historic missions of human spaceflight is the third in our series of space exploration prints"/>
    <n v="3000"/>
    <n v="587"/>
    <x v="0"/>
    <x v="0"/>
    <s v="USD"/>
    <n v="1489536000"/>
    <n v="1485976468"/>
    <b v="1"/>
    <n v="304"/>
    <b v="1"/>
    <x v="36"/>
    <n v="20"/>
    <n v="1.93"/>
    <s v="technology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x v="0"/>
    <s v="USD"/>
    <n v="1342330951"/>
    <n v="1339738951"/>
    <b v="1"/>
    <n v="676"/>
    <b v="1"/>
    <x v="36"/>
    <n v="20"/>
    <n v="0.87"/>
    <s v="technology"/>
  </r>
  <r>
    <n v="2610"/>
    <s v="Restore the Pluto Discovery Telescope"/>
    <s v="Preserve the telescope that Clyde Tombaugh used to discover Pluto for generations to come!"/>
    <n v="3000"/>
    <n v="585"/>
    <x v="0"/>
    <x v="0"/>
    <s v="USD"/>
    <n v="1471849140"/>
    <n v="1468444125"/>
    <b v="1"/>
    <n v="577"/>
    <b v="1"/>
    <x v="36"/>
    <n v="20"/>
    <n v="1.01"/>
    <s v="technology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x v="12"/>
    <s v="EUR"/>
    <n v="1483397940"/>
    <n v="1480493014"/>
    <b v="1"/>
    <n v="3663"/>
    <b v="1"/>
    <x v="36"/>
    <n v="20"/>
    <n v="0.16"/>
    <s v="technology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x v="0"/>
    <s v="USD"/>
    <n v="1420773970"/>
    <n v="1418095570"/>
    <b v="1"/>
    <n v="294"/>
    <b v="1"/>
    <x v="36"/>
    <n v="19"/>
    <n v="1.97"/>
    <s v="technology"/>
  </r>
  <r>
    <n v="2613"/>
    <s v="Earth 360"/>
    <s v="Re-inventing the way we look at our planet by sending 5 cameras to near space to create the first 360 panoramic view of the earth."/>
    <n v="3000"/>
    <n v="576"/>
    <x v="0"/>
    <x v="0"/>
    <s v="USD"/>
    <n v="1348256294"/>
    <n v="1345664294"/>
    <b v="1"/>
    <n v="28"/>
    <b v="1"/>
    <x v="36"/>
    <n v="19"/>
    <n v="2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x v="0"/>
    <s v="USD"/>
    <n v="1398834000"/>
    <n v="1396371612"/>
    <b v="1"/>
    <n v="100"/>
    <b v="1"/>
    <x v="36"/>
    <n v="19"/>
    <n v="5.7"/>
    <s v="technology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x v="1"/>
    <s v="GBP"/>
    <n v="1462017600"/>
    <n v="1458820564"/>
    <b v="0"/>
    <n v="72"/>
    <b v="1"/>
    <x v="36"/>
    <n v="19"/>
    <n v="7.92"/>
    <s v="technology"/>
  </r>
  <r>
    <n v="2616"/>
    <s v="James Webb Deployable Model"/>
    <s v="Production of variously-sized deployable models of NASA's James Webb Space Telescope to promote hands-on learning."/>
    <n v="3000"/>
    <n v="570"/>
    <x v="0"/>
    <x v="0"/>
    <s v="USD"/>
    <n v="1440546729"/>
    <n v="1437954729"/>
    <b v="1"/>
    <n v="238"/>
    <b v="1"/>
    <x v="36"/>
    <n v="19"/>
    <n v="2.39"/>
    <s v="technology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x v="0"/>
    <s v="USD"/>
    <n v="1413838751"/>
    <n v="1411246751"/>
    <b v="1"/>
    <n v="159"/>
    <b v="1"/>
    <x v="36"/>
    <n v="19"/>
    <n v="3.58"/>
    <s v="technology"/>
  </r>
  <r>
    <n v="2618"/>
    <s v="SPACE ART FEATURING ASTRONAUTS #WeBelieveInAstronauts"/>
    <s v="LTD ED COLLECTIBLE SPACE ART FEAT. ASTRONAUTS"/>
    <n v="3000"/>
    <n v="570"/>
    <x v="0"/>
    <x v="0"/>
    <s v="USD"/>
    <n v="1449000061"/>
    <n v="1443812461"/>
    <b v="1"/>
    <n v="77"/>
    <b v="1"/>
    <x v="36"/>
    <n v="19"/>
    <n v="7.4"/>
    <s v="technology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x v="0"/>
    <s v="USD"/>
    <n v="1445598000"/>
    <n v="1443302004"/>
    <b v="1"/>
    <n v="53"/>
    <b v="1"/>
    <x v="36"/>
    <n v="19"/>
    <n v="10.66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x v="2"/>
    <s v="AUD"/>
    <n v="1444525200"/>
    <n v="1441339242"/>
    <b v="1"/>
    <n v="1251"/>
    <b v="1"/>
    <x v="36"/>
    <n v="19"/>
    <n v="0.45"/>
    <s v="technology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x v="0"/>
    <s v="USD"/>
    <n v="1432230988"/>
    <n v="1429638988"/>
    <b v="1"/>
    <n v="465"/>
    <b v="1"/>
    <x v="36"/>
    <n v="19"/>
    <n v="1.21"/>
    <s v="technology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x v="13"/>
    <s v="EUR"/>
    <n v="1483120216"/>
    <n v="1479232216"/>
    <b v="0"/>
    <n v="74"/>
    <b v="1"/>
    <x v="36"/>
    <n v="19"/>
    <n v="7.62"/>
    <s v="technology"/>
  </r>
  <r>
    <n v="2623"/>
    <s v="Antimatter Fuel Production"/>
    <s v="We have designed an antimatter thruster capable of reaching the nearest star.  A plan for antimatter fuel production is now needed."/>
    <n v="3000"/>
    <n v="561"/>
    <x v="0"/>
    <x v="0"/>
    <s v="USD"/>
    <n v="1480658966"/>
    <n v="1479449366"/>
    <b v="0"/>
    <n v="62"/>
    <b v="1"/>
    <x v="36"/>
    <n v="19"/>
    <n v="9.0500000000000007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x v="0"/>
    <s v="USD"/>
    <n v="1347530822"/>
    <n v="1345716422"/>
    <b v="0"/>
    <n v="3468"/>
    <b v="1"/>
    <x v="36"/>
    <n v="19"/>
    <n v="0.16"/>
    <s v="technology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x v="12"/>
    <s v="EUR"/>
    <n v="1478723208"/>
    <n v="1476559608"/>
    <b v="0"/>
    <n v="52"/>
    <b v="1"/>
    <x v="36"/>
    <n v="19"/>
    <n v="10.77"/>
    <s v="technology"/>
  </r>
  <r>
    <n v="2626"/>
    <s v="SAGANet STEM Mentoring Lab Accreditation"/>
    <s v="Support the accreditation of our online STEM Mentoring Program with the International Mentoring Association"/>
    <n v="3000"/>
    <n v="560"/>
    <x v="0"/>
    <x v="0"/>
    <s v="USD"/>
    <n v="1433343869"/>
    <n v="1430751869"/>
    <b v="0"/>
    <n v="50"/>
    <b v="1"/>
    <x v="36"/>
    <n v="19"/>
    <n v="11.2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x v="0"/>
    <s v="USD"/>
    <n v="1448571261"/>
    <n v="1445975661"/>
    <b v="0"/>
    <n v="45"/>
    <b v="1"/>
    <x v="36"/>
    <n v="19"/>
    <n v="12.42"/>
    <s v="technology"/>
  </r>
  <r>
    <n v="2628"/>
    <s v="Pie In Space!"/>
    <s v="A high school freshman is sending pie into space and you can be a part of it.  GO SCIENCE!!!"/>
    <n v="3000"/>
    <n v="558"/>
    <x v="0"/>
    <x v="0"/>
    <s v="USD"/>
    <n v="1417389067"/>
    <n v="1415661067"/>
    <b v="0"/>
    <n v="21"/>
    <b v="1"/>
    <x v="36"/>
    <n v="19"/>
    <n v="26.57"/>
    <s v="technology"/>
  </r>
  <r>
    <n v="2629"/>
    <s v="Project Dragonfly - Sail to the Stars"/>
    <s v="The first international contest to let students shape the future of interstellar travel."/>
    <n v="3000"/>
    <n v="555"/>
    <x v="0"/>
    <x v="1"/>
    <s v="GBP"/>
    <n v="1431608122"/>
    <n v="1429016122"/>
    <b v="0"/>
    <n v="100"/>
    <b v="1"/>
    <x v="36"/>
    <n v="19"/>
    <n v="5.55"/>
    <s v="technology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x v="2"/>
    <s v="AUD"/>
    <n v="1467280800"/>
    <n v="1464921112"/>
    <b v="0"/>
    <n v="81"/>
    <b v="1"/>
    <x v="36"/>
    <n v="18"/>
    <n v="6.83"/>
    <s v="technology"/>
  </r>
  <r>
    <n v="2631"/>
    <s v="Starship Congress 2015: Interstellar Hackathon"/>
    <s v="Starship Congress 2015 is a deep-space &amp; interstellar science summit staged by Icarus Interstellar."/>
    <n v="3000"/>
    <n v="553"/>
    <x v="0"/>
    <x v="0"/>
    <s v="USD"/>
    <n v="1440907427"/>
    <n v="1438488227"/>
    <b v="0"/>
    <n v="286"/>
    <b v="1"/>
    <x v="36"/>
    <n v="18"/>
    <n v="1.93"/>
    <s v="technology"/>
  </r>
  <r>
    <n v="2632"/>
    <s v="University Rocket Science"/>
    <s v="Students from 3 universities are designing a dual stage rocket to test experimental rocket technology."/>
    <n v="3000"/>
    <n v="551"/>
    <x v="0"/>
    <x v="0"/>
    <s v="USD"/>
    <n v="1464485339"/>
    <n v="1462325339"/>
    <b v="0"/>
    <n v="42"/>
    <b v="1"/>
    <x v="36"/>
    <n v="18"/>
    <n v="13.12"/>
    <s v="technology"/>
  </r>
  <r>
    <n v="2633"/>
    <s v="ISS-Above"/>
    <s v="A device that lights up whenever the International Space Station is nearby (that happens more often than you might expect)"/>
    <n v="3000"/>
    <n v="550"/>
    <x v="0"/>
    <x v="0"/>
    <s v="USD"/>
    <n v="1393542000"/>
    <n v="1390938332"/>
    <b v="0"/>
    <n v="199"/>
    <b v="1"/>
    <x v="36"/>
    <n v="18"/>
    <n v="2.76"/>
    <s v="technology"/>
  </r>
  <r>
    <n v="2634"/>
    <s v="Project Stardust Part 2"/>
    <s v="After a unsuccessful recovery last time we are trying again to successfully launch and recover a weather balloon from space."/>
    <n v="3000"/>
    <n v="550"/>
    <x v="0"/>
    <x v="0"/>
    <s v="USD"/>
    <n v="1475163921"/>
    <n v="1472571921"/>
    <b v="0"/>
    <n v="25"/>
    <b v="1"/>
    <x v="36"/>
    <n v="18"/>
    <n v="22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x v="5"/>
    <s v="CAD"/>
    <n v="1425937761"/>
    <n v="1422917361"/>
    <b v="0"/>
    <n v="84"/>
    <b v="1"/>
    <x v="36"/>
    <n v="18"/>
    <n v="6.55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x v="0"/>
    <s v="USD"/>
    <n v="1476579600"/>
    <n v="1474641914"/>
    <b v="0"/>
    <n v="50"/>
    <b v="1"/>
    <x v="36"/>
    <n v="18"/>
    <n v="11"/>
    <s v="technology"/>
  </r>
  <r>
    <n v="2637"/>
    <s v="SPEED OF LIGHT: Biggest Mystery of the Universe"/>
    <s v="Help us collect the data to solve the mystery of the century: Is light slowing down?"/>
    <n v="3000"/>
    <n v="550"/>
    <x v="0"/>
    <x v="0"/>
    <s v="USD"/>
    <n v="1476277875"/>
    <n v="1474895475"/>
    <b v="0"/>
    <n v="26"/>
    <b v="1"/>
    <x v="36"/>
    <n v="18"/>
    <n v="21.15"/>
    <s v="technology"/>
  </r>
  <r>
    <n v="2638"/>
    <s v="Pie In Space! (Round 2)"/>
    <s v="The second round of funding for the most amazing project ever where a high school freshman is sending pie into SPACE!!!"/>
    <n v="3000"/>
    <n v="546"/>
    <x v="0"/>
    <x v="0"/>
    <s v="USD"/>
    <n v="1421358895"/>
    <n v="1418766895"/>
    <b v="0"/>
    <n v="14"/>
    <b v="1"/>
    <x v="36"/>
    <n v="18"/>
    <n v="39"/>
    <s v="technology"/>
  </r>
  <r>
    <n v="2639"/>
    <s v="Mission Space"/>
    <s v="Mission Space is run by me, a teenager who has a passion for space! I will fly a weather balloon to the edge of space with your help."/>
    <n v="3000"/>
    <n v="545"/>
    <x v="0"/>
    <x v="1"/>
    <s v="GBP"/>
    <n v="1424378748"/>
    <n v="1421786748"/>
    <b v="0"/>
    <n v="49"/>
    <b v="1"/>
    <x v="36"/>
    <n v="18"/>
    <n v="11.12"/>
    <s v="technology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s v="technology"/>
  </r>
  <r>
    <n v="2641"/>
    <s v="Build Flying Saucer Artificial Intelligent from sea shell"/>
    <s v="Building a Flying saucer that has Artificial Intelligent made from sea shell."/>
    <n v="3000"/>
    <n v="545"/>
    <x v="2"/>
    <x v="0"/>
    <s v="USD"/>
    <n v="1410811740"/>
    <n v="1409341863"/>
    <b v="0"/>
    <n v="1"/>
    <b v="0"/>
    <x v="36"/>
    <n v="18"/>
    <n v="545"/>
    <s v="technology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2"/>
    <x v="12"/>
    <s v="EUR"/>
    <n v="1468565820"/>
    <n v="1465970108"/>
    <b v="0"/>
    <n v="0"/>
    <b v="0"/>
    <x v="36"/>
    <n v="18"/>
    <s v="No Backers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1"/>
    <x v="0"/>
    <s v="USD"/>
    <n v="1482307140"/>
    <n v="1479218315"/>
    <b v="1"/>
    <n v="1501"/>
    <b v="0"/>
    <x v="36"/>
    <n v="18"/>
    <n v="0.36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1"/>
    <x v="0"/>
    <s v="USD"/>
    <n v="1489172435"/>
    <n v="1486580435"/>
    <b v="1"/>
    <n v="52"/>
    <b v="0"/>
    <x v="36"/>
    <n v="18"/>
    <n v="10.38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1"/>
    <x v="2"/>
    <s v="AUD"/>
    <n v="1415481203"/>
    <n v="1412885603"/>
    <b v="1"/>
    <n v="23"/>
    <b v="0"/>
    <x v="36"/>
    <n v="18"/>
    <n v="23.48"/>
    <s v="technology"/>
  </r>
  <r>
    <n v="2646"/>
    <s v="SpaceVR: Your Ticket to Space (Canceled)"/>
    <s v="We're a small group with a big mission: making it possible for everyone to explore space using the power of virtual reality."/>
    <n v="3000"/>
    <n v="537"/>
    <x v="1"/>
    <x v="0"/>
    <s v="USD"/>
    <n v="1441783869"/>
    <n v="1439191869"/>
    <b v="1"/>
    <n v="535"/>
    <b v="0"/>
    <x v="36"/>
    <n v="18"/>
    <n v="1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1"/>
    <x v="5"/>
    <s v="CAD"/>
    <n v="1439533019"/>
    <n v="1436941019"/>
    <b v="0"/>
    <n v="3"/>
    <b v="0"/>
    <x v="36"/>
    <n v="18"/>
    <n v="176.7"/>
    <s v="technology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1"/>
    <x v="0"/>
    <s v="USD"/>
    <n v="1457543360"/>
    <n v="1454951360"/>
    <b v="0"/>
    <n v="6"/>
    <b v="0"/>
    <x v="36"/>
    <n v="18"/>
    <n v="88.33"/>
    <s v="technology"/>
  </r>
  <r>
    <n v="2649"/>
    <s v="The Mission - Please Check Back Soon (Canceled)"/>
    <s v="They have launched a Kickstarter."/>
    <n v="3000"/>
    <n v="530"/>
    <x v="1"/>
    <x v="0"/>
    <s v="USD"/>
    <n v="1454370941"/>
    <n v="1449186941"/>
    <b v="0"/>
    <n v="3"/>
    <b v="0"/>
    <x v="36"/>
    <n v="18"/>
    <n v="176.67"/>
    <s v="technology"/>
  </r>
  <r>
    <n v="2650"/>
    <s v="The Observer Project 2016 (Canceled)"/>
    <s v="A fully stabilized, mobile, research grade telescope/media platform, used to bring outreach astronomy to those who don't have access."/>
    <n v="3000"/>
    <n v="530"/>
    <x v="1"/>
    <x v="0"/>
    <s v="USD"/>
    <n v="1482332343"/>
    <n v="1479740343"/>
    <b v="0"/>
    <n v="5"/>
    <b v="0"/>
    <x v="36"/>
    <n v="18"/>
    <n v="106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1"/>
    <x v="0"/>
    <s v="USD"/>
    <n v="1450380009"/>
    <n v="1447960809"/>
    <b v="0"/>
    <n v="17"/>
    <b v="0"/>
    <x v="36"/>
    <n v="18"/>
    <n v="31.03"/>
    <s v="technology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1"/>
    <x v="2"/>
    <s v="AUD"/>
    <n v="1418183325"/>
    <n v="1415591325"/>
    <b v="0"/>
    <n v="11"/>
    <b v="0"/>
    <x v="36"/>
    <n v="18"/>
    <n v="47.91"/>
    <s v="technology"/>
  </r>
  <r>
    <n v="2653"/>
    <s v="Dream Rocket Project (Canceled)"/>
    <s v="DREAM BIG. Explore the universe through STEAM education. (Science, Technology, Engineering, Art, Mathematics)"/>
    <n v="3000"/>
    <n v="525"/>
    <x v="1"/>
    <x v="0"/>
    <s v="USD"/>
    <n v="1402632000"/>
    <n v="1399909127"/>
    <b v="0"/>
    <n v="70"/>
    <b v="0"/>
    <x v="36"/>
    <n v="18"/>
    <n v="7.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1"/>
    <x v="0"/>
    <s v="USD"/>
    <n v="1429622726"/>
    <n v="1424442326"/>
    <b v="0"/>
    <n v="6"/>
    <b v="0"/>
    <x v="36"/>
    <n v="18"/>
    <n v="87.5"/>
    <s v="technology"/>
  </r>
  <r>
    <n v="2655"/>
    <s v="Balloons (Canceled)"/>
    <s v="Thank you for your support!"/>
    <n v="3000"/>
    <n v="525"/>
    <x v="1"/>
    <x v="0"/>
    <s v="USD"/>
    <n v="1455048000"/>
    <n v="1452631647"/>
    <b v="0"/>
    <n v="43"/>
    <b v="0"/>
    <x v="36"/>
    <n v="18"/>
    <n v="12.21"/>
    <s v="technology"/>
  </r>
  <r>
    <n v="2656"/>
    <s v="MoonWatcher: A 24/7 Live Video of the Moon for Everyone (Canceled)"/>
    <s v="MoonWatcher will be bringing the Moon closer to all of us."/>
    <n v="3000"/>
    <n v="521"/>
    <x v="1"/>
    <x v="0"/>
    <s v="USD"/>
    <n v="1489345200"/>
    <n v="1485966688"/>
    <b v="0"/>
    <n v="152"/>
    <b v="0"/>
    <x v="36"/>
    <n v="17"/>
    <n v="3.43"/>
    <s v="technology"/>
  </r>
  <r>
    <n v="2657"/>
    <s v="Propel Citizen Science to the Moon (Canceled)"/>
    <s v="Miles, a team of citizen scientists is reaching for the moon. We've bootstrapped our way to the top and now we need your help."/>
    <n v="3000"/>
    <n v="520"/>
    <x v="1"/>
    <x v="0"/>
    <s v="USD"/>
    <n v="1470187800"/>
    <n v="1467325053"/>
    <b v="0"/>
    <n v="59"/>
    <b v="0"/>
    <x v="36"/>
    <n v="17"/>
    <n v="8.81"/>
    <s v="technology"/>
  </r>
  <r>
    <n v="2658"/>
    <s v="STEM MARS Lander experience: https://youtu.be/n6avxUAKee0"/>
    <s v="Funding will allow free participation for 20 schools, grades 4-12, (thousands of students) anywhere in the nation."/>
    <n v="3000"/>
    <n v="520"/>
    <x v="1"/>
    <x v="0"/>
    <s v="USD"/>
    <n v="1469913194"/>
    <n v="1467321194"/>
    <b v="0"/>
    <n v="4"/>
    <b v="0"/>
    <x v="36"/>
    <n v="17"/>
    <n v="130"/>
    <s v="technology"/>
  </r>
  <r>
    <n v="2659"/>
    <s v="test (Canceled)"/>
    <s v="test"/>
    <n v="3000"/>
    <n v="520"/>
    <x v="1"/>
    <x v="0"/>
    <s v="USD"/>
    <n v="1429321210"/>
    <n v="1426729210"/>
    <b v="0"/>
    <n v="10"/>
    <b v="0"/>
    <x v="36"/>
    <n v="17"/>
    <n v="5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1"/>
    <x v="0"/>
    <s v="USD"/>
    <n v="1448388418"/>
    <n v="1443200818"/>
    <b v="0"/>
    <n v="5"/>
    <b v="0"/>
    <x v="36"/>
    <n v="17"/>
    <n v="104"/>
    <s v="technology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x v="0"/>
    <s v="USD"/>
    <n v="1382742010"/>
    <n v="1380150010"/>
    <b v="0"/>
    <n v="60"/>
    <b v="1"/>
    <x v="37"/>
    <n v="17"/>
    <n v="8.67"/>
    <s v="technology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x v="0"/>
    <s v="USD"/>
    <n v="1440179713"/>
    <n v="1437587713"/>
    <b v="0"/>
    <n v="80"/>
    <b v="1"/>
    <x v="37"/>
    <n v="17"/>
    <n v="6.49"/>
    <s v="technology"/>
  </r>
  <r>
    <n v="2663"/>
    <s v="A New Life for an Old School"/>
    <s v="The Ville. A local cooperative helping communities learn, share and grow in the spirit of health, wellness and sustainability."/>
    <n v="3000"/>
    <n v="516"/>
    <x v="0"/>
    <x v="5"/>
    <s v="CAD"/>
    <n v="1441378800"/>
    <n v="1438873007"/>
    <b v="0"/>
    <n v="56"/>
    <b v="1"/>
    <x v="37"/>
    <n v="17"/>
    <n v="9.2100000000000009"/>
    <s v="technology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x v="0"/>
    <s v="USD"/>
    <n v="1449644340"/>
    <n v="1446683797"/>
    <b v="0"/>
    <n v="104"/>
    <b v="1"/>
    <x v="37"/>
    <n v="17"/>
    <n v="4.8899999999999997"/>
    <s v="technology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37"/>
    <n v="17"/>
    <n v="11.0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x v="0"/>
    <s v="USD"/>
    <n v="1443214800"/>
    <n v="1440008439"/>
    <b v="0"/>
    <n v="206"/>
    <b v="1"/>
    <x v="37"/>
    <n v="17"/>
    <n v="2.46"/>
    <s v="technology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x v="0"/>
    <s v="USD"/>
    <n v="1455142416"/>
    <n v="1452550416"/>
    <b v="0"/>
    <n v="18"/>
    <b v="1"/>
    <x v="37"/>
    <n v="17"/>
    <n v="28.06"/>
    <s v="technology"/>
  </r>
  <r>
    <n v="2668"/>
    <s v="UOttawa Makermobile"/>
    <s v="Creativity on the go! |_x000a_CrÃ©ativitÃ© en mouvement !"/>
    <n v="3000"/>
    <n v="504"/>
    <x v="0"/>
    <x v="5"/>
    <s v="CAD"/>
    <n v="1447079520"/>
    <n v="1443449265"/>
    <b v="0"/>
    <n v="28"/>
    <b v="1"/>
    <x v="37"/>
    <n v="17"/>
    <n v="18"/>
    <s v="technology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x v="0"/>
    <s v="USD"/>
    <n v="1452387096"/>
    <n v="1447203096"/>
    <b v="0"/>
    <n v="11"/>
    <b v="1"/>
    <x v="37"/>
    <n v="17"/>
    <n v="45.82"/>
    <s v="technology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2"/>
    <x v="2"/>
    <s v="AUD"/>
    <n v="1406593780"/>
    <n v="1404174580"/>
    <b v="1"/>
    <n v="60"/>
    <b v="0"/>
    <x v="37"/>
    <n v="17"/>
    <n v="8.39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2"/>
    <x v="0"/>
    <s v="USD"/>
    <n v="1419017880"/>
    <n v="1416419916"/>
    <b v="1"/>
    <n v="84"/>
    <b v="0"/>
    <x v="37"/>
    <n v="17"/>
    <n v="5.99"/>
    <s v="technology"/>
  </r>
  <r>
    <n v="2672"/>
    <s v="Open Tools for Science and Science Education"/>
    <s v="Manylabs aims to help support 20 new residents working on open, low-cost, accessible tools for science and science education."/>
    <n v="3000"/>
    <n v="502"/>
    <x v="2"/>
    <x v="0"/>
    <s v="USD"/>
    <n v="1451282400"/>
    <n v="1449436390"/>
    <b v="1"/>
    <n v="47"/>
    <b v="0"/>
    <x v="37"/>
    <n v="17"/>
    <n v="10.68"/>
    <s v="technology"/>
  </r>
  <r>
    <n v="2673"/>
    <s v="Help us open a Makerspace for Kids"/>
    <s v="We're opening up a Pixel Academy in Manhattan and we need your help to fill it with technology and tools for New York City's kids!"/>
    <n v="3000"/>
    <n v="501"/>
    <x v="2"/>
    <x v="0"/>
    <s v="USD"/>
    <n v="1414622700"/>
    <n v="1412081999"/>
    <b v="1"/>
    <n v="66"/>
    <b v="0"/>
    <x v="37"/>
    <n v="17"/>
    <n v="7.59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2"/>
    <x v="0"/>
    <s v="USD"/>
    <n v="1467694740"/>
    <n v="1465398670"/>
    <b v="1"/>
    <n v="171"/>
    <b v="0"/>
    <x v="37"/>
    <n v="17"/>
    <n v="2.92"/>
    <s v="technology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2"/>
    <x v="0"/>
    <s v="USD"/>
    <n v="1415655289"/>
    <n v="1413059689"/>
    <b v="1"/>
    <n v="29"/>
    <b v="0"/>
    <x v="37"/>
    <n v="17"/>
    <n v="17.239999999999998"/>
    <s v="technology"/>
  </r>
  <r>
    <n v="2676"/>
    <s v="Toronto VR Co-Op"/>
    <s v="Our aim is to provide high-end equipment and space for Toronto coders, filmmakers, and artists to develop cutting-edge VR content."/>
    <n v="3000"/>
    <n v="500"/>
    <x v="2"/>
    <x v="5"/>
    <s v="CAD"/>
    <n v="1463929174"/>
    <n v="1461337174"/>
    <b v="0"/>
    <n v="9"/>
    <b v="0"/>
    <x v="37"/>
    <n v="17"/>
    <n v="55.56"/>
    <s v="technology"/>
  </r>
  <r>
    <n v="2677"/>
    <s v="Tinkr Tech - mobile makerspace"/>
    <s v="A mobile tech lab with cutting edge maker tools that travels to schools to offer free creative workshops for school age kids."/>
    <n v="3000"/>
    <n v="500"/>
    <x v="2"/>
    <x v="0"/>
    <s v="USD"/>
    <n v="1404348143"/>
    <n v="1401756143"/>
    <b v="0"/>
    <n v="27"/>
    <b v="0"/>
    <x v="37"/>
    <n v="17"/>
    <n v="18.52"/>
    <s v="technology"/>
  </r>
  <r>
    <n v="2678"/>
    <s v="Wavegarden in Marbella (MÃ¡laga)"/>
    <s v="Wavegarden is the worldâ€™s longest man-made wave that creates ideal conditions for surfing. Help us and let's open one in Malaga!!"/>
    <n v="3000"/>
    <n v="500"/>
    <x v="2"/>
    <x v="3"/>
    <s v="EUR"/>
    <n v="1443121765"/>
    <n v="1440529765"/>
    <b v="0"/>
    <n v="2"/>
    <b v="0"/>
    <x v="37"/>
    <n v="17"/>
    <n v="250"/>
    <s v="technology"/>
  </r>
  <r>
    <n v="2679"/>
    <s v="DIY Garage"/>
    <s v="A do-it-yourself auto garage in Des Moines, Iowa where people can learn how to work on cars &amp; those who know can share their knowledge."/>
    <n v="3000"/>
    <n v="500"/>
    <x v="2"/>
    <x v="0"/>
    <s v="USD"/>
    <n v="1425081694"/>
    <n v="1422489694"/>
    <b v="0"/>
    <n v="3"/>
    <b v="0"/>
    <x v="37"/>
    <n v="17"/>
    <n v="166.67"/>
    <s v="technology"/>
  </r>
  <r>
    <n v="2680"/>
    <s v="iHeart Pillow"/>
    <s v="iHeartPillow, Connecting loved ones"/>
    <n v="3000"/>
    <n v="500"/>
    <x v="2"/>
    <x v="3"/>
    <s v="EUR"/>
    <n v="1459915491"/>
    <n v="1457327091"/>
    <b v="0"/>
    <n v="4"/>
    <b v="0"/>
    <x v="37"/>
    <n v="17"/>
    <n v="125"/>
    <s v="technology"/>
  </r>
  <r>
    <n v="2681"/>
    <s v="Jolly's Hot Dogs An All-Beef Coney Dog"/>
    <s v="Jolly's Hot Dogs: A beef hot dog topped with deliciously seasoned ground beef, mustard and minced onions."/>
    <n v="3000"/>
    <n v="500"/>
    <x v="2"/>
    <x v="0"/>
    <s v="USD"/>
    <n v="1405027750"/>
    <n v="1402867750"/>
    <b v="0"/>
    <n v="2"/>
    <b v="0"/>
    <x v="19"/>
    <n v="17"/>
    <n v="250"/>
    <s v="food"/>
  </r>
  <r>
    <n v="2682"/>
    <s v="Toastie's Gourmet Toast"/>
    <s v="Gourmet Toast is the culinary combination, neigh, perfection of America's most under-utilized snack: Toast."/>
    <n v="3000"/>
    <n v="500"/>
    <x v="2"/>
    <x v="0"/>
    <s v="USD"/>
    <n v="1416635940"/>
    <n v="1413838540"/>
    <b v="0"/>
    <n v="20"/>
    <b v="0"/>
    <x v="19"/>
    <n v="17"/>
    <n v="25"/>
    <s v="food"/>
  </r>
  <r>
    <n v="2683"/>
    <s v="Just Cereal - Mobile Cereal Bar"/>
    <s v="Cereal isn't only for breakfast! Help me bring cereal to the 92% of Americans who eat cereal everyday. Out of the home and to you!"/>
    <n v="3000"/>
    <n v="500"/>
    <x v="2"/>
    <x v="0"/>
    <s v="USD"/>
    <n v="1425233240"/>
    <n v="1422641240"/>
    <b v="0"/>
    <n v="3"/>
    <b v="0"/>
    <x v="19"/>
    <n v="17"/>
    <n v="166.67"/>
    <s v="food"/>
  </r>
  <r>
    <n v="2684"/>
    <s v="Ain't No Thang..."/>
    <s v="Not all wings are created equal. We believe ours take flight above the rest. Come judge for yourself. To us it Ain't No Thang..."/>
    <n v="3000"/>
    <n v="500"/>
    <x v="2"/>
    <x v="0"/>
    <s v="USD"/>
    <n v="1407621425"/>
    <n v="1404165425"/>
    <b v="0"/>
    <n v="4"/>
    <b v="0"/>
    <x v="19"/>
    <n v="17"/>
    <n v="125"/>
    <s v="food"/>
  </r>
  <r>
    <n v="2685"/>
    <s v="Nana's Home Cooking on Wheels"/>
    <s v="Home cooked meals made by Nana. Indiana's famous tenderloin sandwiches, Nana's homemade cole slaw and so much more."/>
    <n v="3000"/>
    <n v="500"/>
    <x v="2"/>
    <x v="0"/>
    <s v="USD"/>
    <n v="1430149330"/>
    <n v="1424968930"/>
    <b v="0"/>
    <n v="1"/>
    <b v="0"/>
    <x v="19"/>
    <n v="17"/>
    <n v="50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x v="19"/>
    <n v="17"/>
    <s v="No Backers"/>
    <s v="food"/>
  </r>
  <r>
    <n v="2687"/>
    <s v="Munch Wagon"/>
    <s v="Your American Pizzas, Wings, Stuffed Gouda Burger, Sweet &amp; Russet Potato Fries served on a food Truck!!"/>
    <n v="3000"/>
    <n v="492"/>
    <x v="2"/>
    <x v="0"/>
    <s v="USD"/>
    <n v="1435591318"/>
    <n v="1432999318"/>
    <b v="0"/>
    <n v="0"/>
    <b v="0"/>
    <x v="19"/>
    <n v="16"/>
    <s v="No Backers"/>
    <s v="food"/>
  </r>
  <r>
    <n v="2688"/>
    <s v="Mac N Cheez Food Truck"/>
    <s v="The amazing gourmet Mac N Cheez Food Truck Campaigne!"/>
    <n v="3000"/>
    <n v="490"/>
    <x v="2"/>
    <x v="0"/>
    <s v="USD"/>
    <n v="1424746800"/>
    <n v="1422067870"/>
    <b v="0"/>
    <n v="14"/>
    <b v="0"/>
    <x v="19"/>
    <n v="16"/>
    <n v="35"/>
    <s v="food"/>
  </r>
  <r>
    <n v="2689"/>
    <s v="Mouth Watering Mobile Restaurant"/>
    <s v="I am creating a high quality, local product only, concession trailer for local and remote events. Dearborn Brand, Winter's Brand, more."/>
    <n v="3000"/>
    <n v="488"/>
    <x v="2"/>
    <x v="0"/>
    <s v="USD"/>
    <n v="1469919890"/>
    <n v="1467327890"/>
    <b v="0"/>
    <n v="1"/>
    <b v="0"/>
    <x v="19"/>
    <n v="16"/>
    <n v="488"/>
    <s v="food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2"/>
    <x v="0"/>
    <s v="USD"/>
    <n v="1433298676"/>
    <n v="1429410676"/>
    <b v="0"/>
    <n v="118"/>
    <b v="0"/>
    <x v="19"/>
    <n v="16"/>
    <n v="4.13"/>
    <s v="food"/>
  </r>
  <r>
    <n v="2691"/>
    <s v="Cook"/>
    <s v="A Great New local Food Truck serving up ethnic fusion inspired eats in Ottawa."/>
    <n v="3000"/>
    <n v="486"/>
    <x v="2"/>
    <x v="5"/>
    <s v="CAD"/>
    <n v="1431278557"/>
    <n v="1427390557"/>
    <b v="0"/>
    <n v="2"/>
    <b v="0"/>
    <x v="19"/>
    <n v="16"/>
    <n v="243"/>
    <s v="food"/>
  </r>
  <r>
    <n v="2692"/>
    <s v="&quot;Sami j's Food Truck&quot;"/>
    <s v="Our food truck will bring you -_x000a_                       Fast, Fresh, Food -_x000a_                            Throughout the Omaha area"/>
    <n v="3000"/>
    <n v="485"/>
    <x v="2"/>
    <x v="0"/>
    <s v="USD"/>
    <n v="1427266860"/>
    <n v="1424678460"/>
    <b v="0"/>
    <n v="1"/>
    <b v="0"/>
    <x v="19"/>
    <n v="16"/>
    <n v="485"/>
    <s v="food"/>
  </r>
  <r>
    <n v="2693"/>
    <s v="Chili dog"/>
    <s v="I want to start a food truck that specializes in chili cheese dogs, using new kinds of meats, cheeses and toppings you wouldn't imagine"/>
    <n v="3000"/>
    <n v="481.5"/>
    <x v="2"/>
    <x v="0"/>
    <s v="USD"/>
    <n v="1407899966"/>
    <n v="1405307966"/>
    <b v="0"/>
    <n v="3"/>
    <b v="0"/>
    <x v="19"/>
    <n v="16"/>
    <n v="160.5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2"/>
    <x v="0"/>
    <s v="USD"/>
    <n v="1411701739"/>
    <n v="1409109739"/>
    <b v="0"/>
    <n v="1"/>
    <b v="0"/>
    <x v="19"/>
    <n v="16"/>
    <n v="481"/>
    <s v="food"/>
  </r>
  <r>
    <n v="2695"/>
    <s v="Fat daddy mac food truck"/>
    <s v="I am creating food magic on the go! Amazing food isn't just for sitdown restaraunts anymore!"/>
    <n v="3000"/>
    <n v="481"/>
    <x v="2"/>
    <x v="0"/>
    <s v="USD"/>
    <n v="1428981718"/>
    <n v="1423801318"/>
    <b v="0"/>
    <n v="3"/>
    <b v="0"/>
    <x v="19"/>
    <n v="16"/>
    <n v="160.33000000000001"/>
    <s v="food"/>
  </r>
  <r>
    <n v="2696"/>
    <s v="The Military Moms Food Truck"/>
    <s v="The dream to own a food truck, rolling wherever the army sends me, hiring other military spouses and veterans alike! Giving back!"/>
    <n v="3000"/>
    <n v="480"/>
    <x v="2"/>
    <x v="0"/>
    <s v="USD"/>
    <n v="1419538560"/>
    <n v="1416600960"/>
    <b v="0"/>
    <n v="38"/>
    <b v="0"/>
    <x v="19"/>
    <n v="16"/>
    <n v="12.63"/>
    <s v="food"/>
  </r>
  <r>
    <n v="2697"/>
    <s v="Dough Heads Food Truck: waffles stuffed with sweet + savory"/>
    <s v="Stuffed waffles made from Dough. Sweet, savory, salty and then stuffed with meats, fruits, and sauces!"/>
    <n v="3000"/>
    <n v="480"/>
    <x v="2"/>
    <x v="0"/>
    <s v="USD"/>
    <n v="1438552800"/>
    <n v="1435876423"/>
    <b v="0"/>
    <n v="52"/>
    <b v="0"/>
    <x v="19"/>
    <n v="16"/>
    <n v="9.23"/>
    <s v="food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2"/>
    <x v="0"/>
    <s v="USD"/>
    <n v="1403904808"/>
    <n v="1401312808"/>
    <b v="0"/>
    <n v="2"/>
    <b v="0"/>
    <x v="19"/>
    <n v="16"/>
    <n v="239"/>
    <s v="food"/>
  </r>
  <r>
    <n v="2699"/>
    <s v="my bakery truck"/>
    <s v="Hi, I want make my first bakery. Food truck was great, but I not have a car licence. So, help me to be my dream!"/>
    <n v="3000"/>
    <n v="470"/>
    <x v="2"/>
    <x v="5"/>
    <s v="CAD"/>
    <n v="1407533463"/>
    <n v="1404941463"/>
    <b v="0"/>
    <n v="0"/>
    <b v="0"/>
    <x v="19"/>
    <n v="16"/>
    <s v="No Backers"/>
    <s v="food"/>
  </r>
  <r>
    <n v="2700"/>
    <s v="Holly's Hot Stuff"/>
    <s v="I currently own and operate a hot dog cart. I am hoping to purchase a used food truck so I can do business year round!"/>
    <n v="3000"/>
    <n v="469"/>
    <x v="2"/>
    <x v="0"/>
    <s v="USD"/>
    <n v="1411073972"/>
    <n v="1408481972"/>
    <b v="0"/>
    <n v="4"/>
    <b v="0"/>
    <x v="19"/>
    <n v="16"/>
    <n v="117.25"/>
    <s v="food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x v="17"/>
    <s v="EUR"/>
    <n v="1491586534"/>
    <n v="1488911734"/>
    <b v="0"/>
    <n v="46"/>
    <b v="0"/>
    <x v="38"/>
    <n v="16"/>
    <n v="10.15"/>
    <s v="theater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x v="0"/>
    <s v="USD"/>
    <n v="1491416077"/>
    <n v="1488827677"/>
    <b v="1"/>
    <n v="26"/>
    <b v="0"/>
    <x v="38"/>
    <n v="16"/>
    <n v="17.96"/>
    <s v="theater"/>
  </r>
  <r>
    <n v="2703"/>
    <s v="Bisagra Teatro: Foro Multidisciplinario"/>
    <s v="Â¡Tu nuevo espacio cultural multidisciplinario en el centro de Pachuca, Hidalgo"/>
    <n v="3000"/>
    <n v="463"/>
    <x v="3"/>
    <x v="14"/>
    <s v="MXN"/>
    <n v="1490196830"/>
    <n v="1485016430"/>
    <b v="0"/>
    <n v="45"/>
    <b v="0"/>
    <x v="38"/>
    <n v="15"/>
    <n v="10.29"/>
    <s v="theater"/>
  </r>
  <r>
    <n v="2704"/>
    <s v="Little Red Brick House"/>
    <s v="We plan to rescue, relocate, and repurpose, a historic Little Red Brick House, to be incorporated into a riverfront amphitheater."/>
    <n v="3000"/>
    <n v="463"/>
    <x v="3"/>
    <x v="0"/>
    <s v="USD"/>
    <n v="1491421314"/>
    <n v="1487709714"/>
    <b v="0"/>
    <n v="7"/>
    <b v="0"/>
    <x v="38"/>
    <n v="15"/>
    <n v="66.14"/>
    <s v="theater"/>
  </r>
  <r>
    <n v="2705"/>
    <s v="Fischer Theatre Marquee"/>
    <s v="Help light the lights at the historic Fischer Theatre in Danville, IL."/>
    <n v="3000"/>
    <n v="460"/>
    <x v="3"/>
    <x v="0"/>
    <s v="USD"/>
    <n v="1490389158"/>
    <n v="1486504758"/>
    <b v="0"/>
    <n v="8"/>
    <b v="0"/>
    <x v="38"/>
    <n v="15"/>
    <n v="57.5"/>
    <s v="theater"/>
  </r>
  <r>
    <n v="2706"/>
    <s v="Nordo's Culinarium: Where Food Meets Art"/>
    <s v="A place where innovation, food, creativity and performance live year round in a historic building in Pioneer Square."/>
    <n v="3000"/>
    <n v="460"/>
    <x v="0"/>
    <x v="0"/>
    <s v="USD"/>
    <n v="1413442740"/>
    <n v="1410937483"/>
    <b v="1"/>
    <n v="263"/>
    <b v="1"/>
    <x v="38"/>
    <n v="15"/>
    <n v="1.75"/>
    <s v="theater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x v="0"/>
    <s v="USD"/>
    <n v="1369637940"/>
    <n v="1367088443"/>
    <b v="1"/>
    <n v="394"/>
    <b v="1"/>
    <x v="38"/>
    <n v="15"/>
    <n v="1.17"/>
    <s v="theater"/>
  </r>
  <r>
    <n v="2708"/>
    <s v="Angel Comedy Club"/>
    <s v="Angel Comedy Club: A permanent home for Londonâ€™s loveliest comedy night - a community comedy club"/>
    <n v="3000"/>
    <n v="460"/>
    <x v="0"/>
    <x v="1"/>
    <s v="GBP"/>
    <n v="1469119526"/>
    <n v="1463935526"/>
    <b v="1"/>
    <n v="1049"/>
    <b v="1"/>
    <x v="38"/>
    <n v="15"/>
    <n v="0.44"/>
    <s v="theater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x v="0"/>
    <s v="USD"/>
    <n v="1475553540"/>
    <n v="1472528141"/>
    <b v="1"/>
    <n v="308"/>
    <b v="1"/>
    <x v="38"/>
    <n v="15"/>
    <n v="1.49"/>
    <s v="theater"/>
  </r>
  <r>
    <n v="2710"/>
    <s v="House of Yes"/>
    <s v="Building Brooklyn's own creative venue for circus, theater and events of all types."/>
    <n v="3000"/>
    <n v="460"/>
    <x v="0"/>
    <x v="0"/>
    <s v="USD"/>
    <n v="1407549600"/>
    <n v="1404797428"/>
    <b v="1"/>
    <n v="1088"/>
    <b v="1"/>
    <x v="38"/>
    <n v="15"/>
    <n v="0.42"/>
    <s v="theater"/>
  </r>
  <r>
    <n v="2711"/>
    <s v="The Red Shoes"/>
    <s v="We're aiming to launch a production involving circus performers, musicians and artists in a new space, creating a night of live art."/>
    <n v="3000"/>
    <n v="455"/>
    <x v="0"/>
    <x v="1"/>
    <s v="GBP"/>
    <n v="1403301660"/>
    <n v="1400694790"/>
    <b v="1"/>
    <n v="73"/>
    <b v="1"/>
    <x v="38"/>
    <n v="15"/>
    <n v="6.23"/>
    <s v="theater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x v="0"/>
    <s v="USD"/>
    <n v="1373738400"/>
    <n v="1370568560"/>
    <b v="1"/>
    <n v="143"/>
    <b v="1"/>
    <x v="38"/>
    <n v="15"/>
    <n v="3.17"/>
    <s v="theater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x v="0"/>
    <s v="USD"/>
    <n v="1450971684"/>
    <n v="1447515684"/>
    <b v="1"/>
    <n v="1420"/>
    <b v="1"/>
    <x v="38"/>
    <n v="15"/>
    <n v="0.32"/>
    <s v="theater"/>
  </r>
  <r>
    <n v="2714"/>
    <s v="The Crane Theater"/>
    <s v="The Crane will be the new home for independent theater in Northeast Minneapolis"/>
    <n v="3000"/>
    <n v="452"/>
    <x v="0"/>
    <x v="0"/>
    <s v="USD"/>
    <n v="1476486000"/>
    <n v="1474040596"/>
    <b v="1"/>
    <n v="305"/>
    <b v="1"/>
    <x v="38"/>
    <n v="15"/>
    <n v="1.48"/>
    <s v="theater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x v="0"/>
    <s v="USD"/>
    <n v="1456047228"/>
    <n v="1453109628"/>
    <b v="1"/>
    <n v="551"/>
    <b v="1"/>
    <x v="38"/>
    <n v="15"/>
    <n v="0.82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x v="12"/>
    <s v="EUR"/>
    <n v="1444291193"/>
    <n v="1441699193"/>
    <b v="1"/>
    <n v="187"/>
    <b v="1"/>
    <x v="38"/>
    <n v="15"/>
    <n v="2.41"/>
    <s v="theater"/>
  </r>
  <r>
    <n v="2717"/>
    <s v="A Home for Comedy in Vermont!"/>
    <s v="ONLY HOURS LEFT ON THE CAMPAIGN! Our stretch goal is $35k; let's build a home for standup/improv shows &amp; classes in VT!"/>
    <n v="3000"/>
    <n v="450"/>
    <x v="0"/>
    <x v="0"/>
    <s v="USD"/>
    <n v="1417906649"/>
    <n v="1414015049"/>
    <b v="1"/>
    <n v="325"/>
    <b v="1"/>
    <x v="38"/>
    <n v="15"/>
    <n v="1.38"/>
    <s v="theater"/>
  </r>
  <r>
    <n v="2718"/>
    <s v="Bard Beyond the Big Top"/>
    <s v="The Bard has burst beyond the big top and we're reaching out to our Beloved Benefactors to help build our festival's future."/>
    <n v="3000"/>
    <n v="445"/>
    <x v="0"/>
    <x v="0"/>
    <s v="USD"/>
    <n v="1462316400"/>
    <n v="1459865945"/>
    <b v="1"/>
    <n v="148"/>
    <b v="1"/>
    <x v="38"/>
    <n v="15"/>
    <n v="3.01"/>
    <s v="theater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x v="0"/>
    <s v="USD"/>
    <n v="1460936694"/>
    <n v="1455756294"/>
    <b v="0"/>
    <n v="69"/>
    <b v="1"/>
    <x v="38"/>
    <n v="15"/>
    <n v="6.45"/>
    <s v="theater"/>
  </r>
  <r>
    <n v="2720"/>
    <s v="The Comedy Project"/>
    <s v="An improv, sketch and experimental comedy and cocktail venue in downtown Grand Rapids, Michigan"/>
    <n v="3000"/>
    <n v="440"/>
    <x v="0"/>
    <x v="0"/>
    <s v="USD"/>
    <n v="1478866253"/>
    <n v="1476270653"/>
    <b v="0"/>
    <n v="173"/>
    <b v="1"/>
    <x v="38"/>
    <n v="15"/>
    <n v="2.54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x v="1"/>
    <s v="GBP"/>
    <n v="1378494000"/>
    <n v="1375880598"/>
    <b v="0"/>
    <n v="269"/>
    <b v="1"/>
    <x v="30"/>
    <n v="15"/>
    <n v="1.64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x v="0"/>
    <s v="USD"/>
    <n v="1485722053"/>
    <n v="1480538053"/>
    <b v="0"/>
    <n v="185"/>
    <b v="1"/>
    <x v="30"/>
    <n v="15"/>
    <n v="2.36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x v="0"/>
    <s v="USD"/>
    <n v="1420060088"/>
    <n v="1414872488"/>
    <b v="0"/>
    <n v="176"/>
    <b v="1"/>
    <x v="30"/>
    <n v="15"/>
    <n v="2.4700000000000002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x v="1"/>
    <s v="GBP"/>
    <n v="1439625059"/>
    <n v="1436860259"/>
    <b v="0"/>
    <n v="1019"/>
    <b v="1"/>
    <x v="30"/>
    <n v="15"/>
    <n v="0.43"/>
    <s v="technology"/>
  </r>
  <r>
    <n v="2725"/>
    <s v="Digital MPPT and Solar BMS for a Net Zero energy House"/>
    <s v="Best Net Zero energy solution for new or existing house (no more heating or electricity bills)."/>
    <n v="3000"/>
    <n v="435"/>
    <x v="0"/>
    <x v="5"/>
    <s v="CAD"/>
    <n v="1488390735"/>
    <n v="1484070735"/>
    <b v="0"/>
    <n v="113"/>
    <b v="1"/>
    <x v="30"/>
    <n v="15"/>
    <n v="3.85"/>
    <s v="technology"/>
  </r>
  <r>
    <n v="2726"/>
    <s v="Krimston TWO - Dual SIM case for iPhone"/>
    <s v="Krimston TWO: iPhone Dual SIM Case"/>
    <n v="3000"/>
    <n v="433"/>
    <x v="0"/>
    <x v="0"/>
    <s v="USD"/>
    <n v="1461333311"/>
    <n v="1458741311"/>
    <b v="0"/>
    <n v="404"/>
    <b v="1"/>
    <x v="30"/>
    <n v="14"/>
    <n v="1.07"/>
    <s v="technology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x v="0"/>
    <s v="USD"/>
    <n v="1438964063"/>
    <n v="1436804063"/>
    <b v="0"/>
    <n v="707"/>
    <b v="1"/>
    <x v="30"/>
    <n v="14"/>
    <n v="0.61"/>
    <s v="technology"/>
  </r>
  <r>
    <n v="2728"/>
    <s v="Multi-Function SSD Shield for the Raspberry Pi 2"/>
    <s v="SSD, WiFi, RTC w/Battery and high power USB all in one shield."/>
    <n v="3000"/>
    <n v="430"/>
    <x v="0"/>
    <x v="0"/>
    <s v="USD"/>
    <n v="1451485434"/>
    <n v="1448461434"/>
    <b v="0"/>
    <n v="392"/>
    <b v="1"/>
    <x v="30"/>
    <n v="14"/>
    <n v="1.1000000000000001"/>
    <s v="technology"/>
  </r>
  <r>
    <n v="2729"/>
    <s v="McChi Luggage: It's a Luggage, USB Charger and a Table Top"/>
    <s v="A luggage that is more than a luggage! It is what you want it to be."/>
    <n v="3000"/>
    <n v="430"/>
    <x v="0"/>
    <x v="0"/>
    <s v="USD"/>
    <n v="1430459197"/>
    <n v="1427867197"/>
    <b v="0"/>
    <n v="23"/>
    <b v="1"/>
    <x v="30"/>
    <n v="14"/>
    <n v="18.7"/>
    <s v="technology"/>
  </r>
  <r>
    <n v="2730"/>
    <s v="Yaba - Portable Speaker &amp; Guitar Amp"/>
    <s v="The world's most powerful portable speaker and guitar amplifier. Turns any surface into a speaker."/>
    <n v="3000"/>
    <n v="430"/>
    <x v="0"/>
    <x v="0"/>
    <s v="USD"/>
    <n v="1366635575"/>
    <n v="1363611575"/>
    <b v="0"/>
    <n v="682"/>
    <b v="1"/>
    <x v="30"/>
    <n v="14"/>
    <n v="0.63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x v="0"/>
    <s v="USD"/>
    <n v="1413604800"/>
    <n v="1408624622"/>
    <b v="0"/>
    <n v="37"/>
    <b v="1"/>
    <x v="30"/>
    <n v="14"/>
    <n v="11.62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x v="0"/>
    <s v="USD"/>
    <n v="1369699200"/>
    <n v="1366917828"/>
    <b v="0"/>
    <n v="146"/>
    <b v="1"/>
    <x v="30"/>
    <n v="14"/>
    <n v="2.95"/>
    <s v="technology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x v="0"/>
    <s v="USD"/>
    <n v="1428643974"/>
    <n v="1423463574"/>
    <b v="0"/>
    <n v="119"/>
    <b v="1"/>
    <x v="30"/>
    <n v="14"/>
    <n v="3.5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x v="0"/>
    <s v="USD"/>
    <n v="1476395940"/>
    <n v="1473782592"/>
    <b v="0"/>
    <n v="163"/>
    <b v="1"/>
    <x v="30"/>
    <n v="14"/>
    <n v="2.61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x v="1"/>
    <s v="GBP"/>
    <n v="1363204800"/>
    <n v="1360551250"/>
    <b v="0"/>
    <n v="339"/>
    <b v="1"/>
    <x v="30"/>
    <n v="14"/>
    <n v="1.2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x v="5"/>
    <s v="CAD"/>
    <n v="1398268773"/>
    <n v="1395676773"/>
    <b v="0"/>
    <n v="58"/>
    <b v="1"/>
    <x v="30"/>
    <n v="14"/>
    <n v="7.33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x v="0"/>
    <s v="USD"/>
    <n v="1389812400"/>
    <n v="1386108087"/>
    <b v="0"/>
    <n v="456"/>
    <b v="1"/>
    <x v="30"/>
    <n v="14"/>
    <n v="0.93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x v="0"/>
    <s v="USD"/>
    <n v="1478402804"/>
    <n v="1473218804"/>
    <b v="0"/>
    <n v="15"/>
    <b v="1"/>
    <x v="30"/>
    <n v="14"/>
    <n v="28.33"/>
    <s v="technology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x v="1"/>
    <s v="GBP"/>
    <n v="1399324717"/>
    <n v="1395436717"/>
    <b v="0"/>
    <n v="191"/>
    <b v="1"/>
    <x v="30"/>
    <n v="15"/>
    <n v="2.23"/>
    <s v="technology"/>
  </r>
  <r>
    <n v="2740"/>
    <s v="Vertical Garden Prototype"/>
    <s v="I am interested in testing the plant yields of this vertical garden as well as some other applications"/>
    <n v="2900"/>
    <n v="425"/>
    <x v="0"/>
    <x v="0"/>
    <s v="USD"/>
    <n v="1426117552"/>
    <n v="1423529152"/>
    <b v="0"/>
    <n v="17"/>
    <b v="1"/>
    <x v="30"/>
    <n v="15"/>
    <n v="25"/>
    <s v="technology"/>
  </r>
  <r>
    <n v="2741"/>
    <s v="Mrs. Brown and Her Lost Puppy."/>
    <s v="Help me publish my 1st children's book as an aspiring author!"/>
    <n v="2900"/>
    <n v="420.99"/>
    <x v="2"/>
    <x v="0"/>
    <s v="USD"/>
    <n v="1413770820"/>
    <n v="1412005602"/>
    <b v="0"/>
    <n v="4"/>
    <b v="0"/>
    <x v="39"/>
    <n v="15"/>
    <n v="105.25"/>
    <s v="publishing"/>
  </r>
  <r>
    <n v="2742"/>
    <s v="What a Zoo!"/>
    <s v="The pachyderms at the Denver Zoo are moving. Follow along on the convoluted journey to their new home."/>
    <n v="2888"/>
    <n v="420"/>
    <x v="2"/>
    <x v="0"/>
    <s v="USD"/>
    <n v="1337102187"/>
    <n v="1335892587"/>
    <b v="0"/>
    <n v="18"/>
    <b v="0"/>
    <x v="39"/>
    <n v="15"/>
    <n v="23.33"/>
    <s v="publishing"/>
  </r>
  <r>
    <n v="2743"/>
    <s v="St. Nick Jr"/>
    <s v="One Christmas every child was naughty, and Santa's son _x000a_St. Nick Jr sacrifices all his gifts over his whole life, for the children"/>
    <n v="2885"/>
    <n v="419"/>
    <x v="2"/>
    <x v="0"/>
    <s v="USD"/>
    <n v="1476863607"/>
    <n v="1474271607"/>
    <b v="0"/>
    <n v="0"/>
    <b v="0"/>
    <x v="39"/>
    <n v="15"/>
    <s v="No Backers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2"/>
    <x v="0"/>
    <s v="USD"/>
    <n v="1330478998"/>
    <n v="1327886998"/>
    <b v="0"/>
    <n v="22"/>
    <b v="0"/>
    <x v="39"/>
    <n v="14"/>
    <n v="18.95"/>
    <s v="publishing"/>
  </r>
  <r>
    <n v="2745"/>
    <s v="SERENDIPITY'S Pumpkin Pie Surprise"/>
    <s v="A spunky little girl, driven by a love of pumpkin pie, overcomes her fears and serendipitiously discovers what she'll be for Halloween"/>
    <n v="2827"/>
    <n v="416"/>
    <x v="2"/>
    <x v="0"/>
    <s v="USD"/>
    <n v="1342309368"/>
    <n v="1337125368"/>
    <b v="0"/>
    <n v="49"/>
    <b v="0"/>
    <x v="39"/>
    <n v="15"/>
    <n v="8.49"/>
    <s v="publishing"/>
  </r>
  <r>
    <n v="2746"/>
    <s v="How many marbles do YOU have?"/>
    <s v="An easy fun way for children to understand the physical limitations of someone with CFIDS and Fibromyalgia using marbles and a jar."/>
    <n v="2825"/>
    <n v="415"/>
    <x v="2"/>
    <x v="0"/>
    <s v="USD"/>
    <n v="1409337911"/>
    <n v="1406745911"/>
    <b v="0"/>
    <n v="19"/>
    <b v="0"/>
    <x v="39"/>
    <n v="15"/>
    <n v="21.84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2"/>
    <x v="0"/>
    <s v="USD"/>
    <n v="1339816200"/>
    <n v="1337095997"/>
    <b v="0"/>
    <n v="4"/>
    <b v="0"/>
    <x v="39"/>
    <n v="15"/>
    <n v="103.25"/>
    <s v="publishing"/>
  </r>
  <r>
    <n v="2748"/>
    <s v="Native American Language Book for Children"/>
    <s v="Interactive Book with Audio to learn the Ojibwe Language for Children.  Website, Ebook and more!"/>
    <n v="2800"/>
    <n v="411"/>
    <x v="2"/>
    <x v="0"/>
    <s v="USD"/>
    <n v="1472835802"/>
    <n v="1470243802"/>
    <b v="0"/>
    <n v="4"/>
    <b v="0"/>
    <x v="39"/>
    <n v="15"/>
    <n v="102.75"/>
    <s v="publishing"/>
  </r>
  <r>
    <n v="2749"/>
    <s v="A Tree is a Tree, no matter what you see.  CHILDREN'S BOOK"/>
    <s v="Self-publishing my children's book."/>
    <n v="2800"/>
    <n v="410"/>
    <x v="2"/>
    <x v="0"/>
    <s v="USD"/>
    <n v="1428171037"/>
    <n v="1425582637"/>
    <b v="0"/>
    <n v="2"/>
    <b v="0"/>
    <x v="39"/>
    <n v="15"/>
    <n v="205"/>
    <s v="publishing"/>
  </r>
  <r>
    <n v="2750"/>
    <s v="My Child, My Blessing"/>
    <s v="This is a journal where parents daily write something positive about their child.  Places for pictures, too."/>
    <n v="2800"/>
    <n v="410"/>
    <x v="2"/>
    <x v="0"/>
    <s v="USD"/>
    <n v="1341086400"/>
    <n v="1340055345"/>
    <b v="0"/>
    <n v="0"/>
    <b v="0"/>
    <x v="39"/>
    <n v="15"/>
    <s v="No Backers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2"/>
    <x v="0"/>
    <s v="USD"/>
    <n v="1403039842"/>
    <n v="1397855842"/>
    <b v="0"/>
    <n v="0"/>
    <b v="0"/>
    <x v="39"/>
    <n v="15"/>
    <s v="No Backers"/>
    <s v="publishing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2"/>
    <x v="0"/>
    <s v="USD"/>
    <n v="1324232504"/>
    <n v="1320776504"/>
    <b v="0"/>
    <n v="14"/>
    <b v="0"/>
    <x v="39"/>
    <n v="15"/>
    <n v="29.22"/>
    <s v="publishing"/>
  </r>
  <r>
    <n v="2753"/>
    <s v="Dust Bunnies &amp; the Carpet Rat publishing push"/>
    <s v="Written by my daughter and myself, illustrated by Jack Wiens. Everything is complete except for publishing."/>
    <n v="2800"/>
    <n v="408"/>
    <x v="2"/>
    <x v="0"/>
    <s v="USD"/>
    <n v="1346017023"/>
    <n v="1343425023"/>
    <b v="0"/>
    <n v="8"/>
    <b v="0"/>
    <x v="39"/>
    <n v="15"/>
    <n v="51"/>
    <s v="publishing"/>
  </r>
  <r>
    <n v="2754"/>
    <s v="From here...to there!"/>
    <s v="I have been a writer all my life. But until recently never a parent. I want to write a children book for my children, and yours!"/>
    <n v="2800"/>
    <n v="405"/>
    <x v="2"/>
    <x v="0"/>
    <s v="USD"/>
    <n v="1410448551"/>
    <n v="1407856551"/>
    <b v="0"/>
    <n v="0"/>
    <b v="0"/>
    <x v="39"/>
    <n v="14"/>
    <s v="No Backers"/>
    <s v="publishing"/>
  </r>
  <r>
    <n v="2755"/>
    <s v="Children's book app: &quot;The story of Setanta&quot;"/>
    <s v="Colourful and imaginative book app for children, will be relished especially by those with Irish roots."/>
    <n v="2800"/>
    <n v="403"/>
    <x v="2"/>
    <x v="17"/>
    <s v="EUR"/>
    <n v="1428519527"/>
    <n v="1425927527"/>
    <b v="0"/>
    <n v="15"/>
    <b v="0"/>
    <x v="39"/>
    <n v="14"/>
    <n v="26.87"/>
    <s v="publishing"/>
  </r>
  <r>
    <n v="2756"/>
    <s v="The Most Basic of Truths"/>
    <s v="We all pray to the same God no matter what name we might refer to Him as.  Our children deserve to know this basic truth."/>
    <n v="2800"/>
    <n v="403"/>
    <x v="2"/>
    <x v="0"/>
    <s v="USD"/>
    <n v="1389476201"/>
    <n v="1386884201"/>
    <b v="0"/>
    <n v="33"/>
    <b v="0"/>
    <x v="39"/>
    <n v="14"/>
    <n v="12.21"/>
    <s v="publishing"/>
  </r>
  <r>
    <n v="2757"/>
    <s v="C is for Crooked"/>
    <s v="A children's letter book that Lampoons Hillary Clinton"/>
    <n v="2800"/>
    <n v="403"/>
    <x v="2"/>
    <x v="0"/>
    <s v="USD"/>
    <n v="1470498332"/>
    <n v="1469202332"/>
    <b v="0"/>
    <n v="2"/>
    <b v="0"/>
    <x v="39"/>
    <n v="14"/>
    <n v="201.5"/>
    <s v="publishing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2"/>
    <x v="2"/>
    <s v="AUD"/>
    <n v="1476095783"/>
    <n v="1474886183"/>
    <b v="0"/>
    <n v="6"/>
    <b v="0"/>
    <x v="39"/>
    <n v="15"/>
    <n v="67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2"/>
    <x v="2"/>
    <s v="AUD"/>
    <n v="1468658866"/>
    <n v="1464943666"/>
    <b v="0"/>
    <n v="2"/>
    <b v="0"/>
    <x v="39"/>
    <n v="15"/>
    <n v="200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2"/>
    <x v="1"/>
    <s v="GBP"/>
    <n v="1371726258"/>
    <n v="1369134258"/>
    <b v="0"/>
    <n v="0"/>
    <b v="0"/>
    <x v="39"/>
    <n v="15"/>
    <s v="No Backers"/>
    <s v="publishing"/>
  </r>
  <r>
    <n v="2761"/>
    <s v="Learn U.S. Geography: Dreaming my way across The U.S."/>
    <s v="Help me give away 500 copies of my picture book so more kids will know US geography!"/>
    <n v="2750"/>
    <n v="400.33"/>
    <x v="2"/>
    <x v="0"/>
    <s v="USD"/>
    <n v="1357176693"/>
    <n v="1354584693"/>
    <b v="0"/>
    <n v="4"/>
    <b v="0"/>
    <x v="39"/>
    <n v="15"/>
    <n v="100.08"/>
    <s v="publishing"/>
  </r>
  <r>
    <n v="2762"/>
    <s v="How to Create Your Own Magic World. Toy-making guide."/>
    <s v="How-to book of toys and games constructed from materials found in nature, recyclable and easily available."/>
    <n v="2750"/>
    <n v="400"/>
    <x v="2"/>
    <x v="0"/>
    <s v="USD"/>
    <n v="1332114795"/>
    <n v="1326934395"/>
    <b v="0"/>
    <n v="1"/>
    <b v="0"/>
    <x v="39"/>
    <n v="15"/>
    <n v="400"/>
    <s v="publishing"/>
  </r>
  <r>
    <n v="2763"/>
    <s v="My Christmas Star"/>
    <s v="How Santa finds childrens homes without getting lost by following certain stars."/>
    <n v="2750"/>
    <n v="400"/>
    <x v="2"/>
    <x v="0"/>
    <s v="USD"/>
    <n v="1369403684"/>
    <n v="1365515684"/>
    <b v="0"/>
    <n v="3"/>
    <b v="0"/>
    <x v="39"/>
    <n v="15"/>
    <n v="133.33000000000001"/>
    <s v="publishing"/>
  </r>
  <r>
    <n v="2764"/>
    <s v="A Growing Adventure"/>
    <s v="My Budding Bears are four teddy bears living in an enchanted garden sharing friendship, tea parties and delightful adventures."/>
    <n v="2750"/>
    <n v="400"/>
    <x v="2"/>
    <x v="0"/>
    <s v="USD"/>
    <n v="1338404400"/>
    <n v="1335855631"/>
    <b v="0"/>
    <n v="4"/>
    <b v="0"/>
    <x v="39"/>
    <n v="15"/>
    <n v="100"/>
    <s v="publishing"/>
  </r>
  <r>
    <n v="2765"/>
    <s v="A Story Book For Kids: Technology and Everyday Life"/>
    <s v="I am writing an illustrated book for children ages 3 to 7 that meshes technology in everyday life stories."/>
    <n v="2725"/>
    <n v="400"/>
    <x v="2"/>
    <x v="0"/>
    <s v="USD"/>
    <n v="1351432428"/>
    <n v="1350050028"/>
    <b v="0"/>
    <n v="0"/>
    <b v="0"/>
    <x v="39"/>
    <n v="15"/>
    <s v="No Backers"/>
    <s v="publishing"/>
  </r>
  <r>
    <n v="2766"/>
    <s v="Jambie"/>
    <s v="Jambie is a children's book geared towards kids ages 4-9 years of age. This book teaches young children about making wise decisions."/>
    <n v="2700"/>
    <n v="400"/>
    <x v="2"/>
    <x v="0"/>
    <s v="USD"/>
    <n v="1313078518"/>
    <n v="1310486518"/>
    <b v="0"/>
    <n v="4"/>
    <b v="0"/>
    <x v="39"/>
    <n v="15"/>
    <n v="100"/>
    <s v="publishing"/>
  </r>
  <r>
    <n v="2767"/>
    <s v="the Giant Turnip"/>
    <s v="An animated bedtime story with Dedka, Babka and the rest of the family working together on a BIG problem"/>
    <n v="2700"/>
    <n v="397"/>
    <x v="2"/>
    <x v="5"/>
    <s v="CAD"/>
    <n v="1439766050"/>
    <n v="1434582050"/>
    <b v="0"/>
    <n v="3"/>
    <b v="0"/>
    <x v="39"/>
    <n v="15"/>
    <n v="132.33000000000001"/>
    <s v="publishing"/>
  </r>
  <r>
    <n v="2768"/>
    <s v="It's Okay To Wait"/>
    <s v="â€œItâ€™s Okay to Waitâ€ is the story of a father who sits down with his adolescent daughter to have â€œthe talkâ€ about sex."/>
    <n v="2700"/>
    <n v="396"/>
    <x v="2"/>
    <x v="0"/>
    <s v="USD"/>
    <n v="1333028723"/>
    <n v="1330440323"/>
    <b v="0"/>
    <n v="34"/>
    <b v="0"/>
    <x v="39"/>
    <n v="15"/>
    <n v="11.65"/>
    <s v="publishing"/>
  </r>
  <r>
    <n v="2769"/>
    <s v="Raph the Ninja Giraffe"/>
    <s v="Raph the Ninja Giraffe is a project that is my 5 year old sons idea, &amp; I am working with him to bring his idea to life."/>
    <n v="2700"/>
    <n v="391"/>
    <x v="2"/>
    <x v="1"/>
    <s v="GBP"/>
    <n v="1401997790"/>
    <n v="1397677790"/>
    <b v="0"/>
    <n v="2"/>
    <b v="0"/>
    <x v="39"/>
    <n v="14"/>
    <n v="195.5"/>
    <s v="publishing"/>
  </r>
  <r>
    <n v="2770"/>
    <s v="The Story Of Circle And Square"/>
    <s v="A story about two friends who part ways because they are different, then reunite after learning they both are made of atoms."/>
    <n v="2700"/>
    <n v="385"/>
    <x v="2"/>
    <x v="0"/>
    <s v="USD"/>
    <n v="1395158130"/>
    <n v="1392569730"/>
    <b v="0"/>
    <n v="33"/>
    <b v="0"/>
    <x v="39"/>
    <n v="14"/>
    <n v="11.67"/>
    <s v="publishing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2"/>
    <x v="0"/>
    <s v="USD"/>
    <n v="1359738000"/>
    <n v="1355489140"/>
    <b v="0"/>
    <n v="0"/>
    <b v="0"/>
    <x v="39"/>
    <n v="14"/>
    <s v="No Backers"/>
    <s v="publishing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2"/>
    <x v="0"/>
    <s v="USD"/>
    <n v="1381006294"/>
    <n v="1379710294"/>
    <b v="0"/>
    <n v="0"/>
    <b v="0"/>
    <x v="39"/>
    <n v="15"/>
    <s v="No Backers"/>
    <s v="publishing"/>
  </r>
  <r>
    <n v="2773"/>
    <s v="The Boat That Couldn't Float"/>
    <s v="Parents know the pain of rereading bad bedtime stories. I want to write stories that all ages will enjoy"/>
    <n v="2600"/>
    <n v="381"/>
    <x v="2"/>
    <x v="5"/>
    <s v="CAD"/>
    <n v="1461530721"/>
    <n v="1460666721"/>
    <b v="0"/>
    <n v="1"/>
    <b v="0"/>
    <x v="39"/>
    <n v="15"/>
    <n v="381"/>
    <s v="publishing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2"/>
    <x v="0"/>
    <s v="USD"/>
    <n v="1362711728"/>
    <n v="1360119728"/>
    <b v="0"/>
    <n v="13"/>
    <b v="0"/>
    <x v="39"/>
    <n v="15"/>
    <n v="29.23"/>
    <s v="publishing"/>
  </r>
  <r>
    <n v="2775"/>
    <s v="Kids Radio Klassics and Kids Radio Theatre"/>
    <s v="Kids Radio Theatre is a radio show played on National Pubic Radio to teach children all about theatre every Sunday 20 states."/>
    <n v="2600"/>
    <n v="380"/>
    <x v="2"/>
    <x v="0"/>
    <s v="USD"/>
    <n v="1323994754"/>
    <n v="1321402754"/>
    <b v="0"/>
    <n v="2"/>
    <b v="0"/>
    <x v="39"/>
    <n v="15"/>
    <n v="190"/>
    <s v="publishing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2"/>
    <x v="0"/>
    <s v="USD"/>
    <n v="1434092876"/>
    <n v="1431414476"/>
    <b v="0"/>
    <n v="36"/>
    <b v="0"/>
    <x v="39"/>
    <n v="15"/>
    <n v="10.56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2"/>
    <x v="0"/>
    <s v="USD"/>
    <n v="1437149004"/>
    <n v="1434557004"/>
    <b v="0"/>
    <n v="1"/>
    <b v="0"/>
    <x v="39"/>
    <n v="15"/>
    <n v="37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2"/>
    <x v="0"/>
    <s v="USD"/>
    <n v="1409009306"/>
    <n v="1406417306"/>
    <b v="0"/>
    <n v="15"/>
    <b v="0"/>
    <x v="39"/>
    <n v="15"/>
    <n v="25.0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s v="publishing"/>
  </r>
  <r>
    <n v="2780"/>
    <s v="Travel with baby"/>
    <s v="Turn the World with my kids, and then write a book with the advice for traveling with baby"/>
    <n v="2500"/>
    <n v="375"/>
    <x v="2"/>
    <x v="13"/>
    <s v="EUR"/>
    <n v="1489142688"/>
    <n v="1486550688"/>
    <b v="0"/>
    <n v="0"/>
    <b v="0"/>
    <x v="39"/>
    <n v="15"/>
    <s v="No Backers"/>
    <s v="publishing"/>
  </r>
  <r>
    <n v="2781"/>
    <s v="University of Utah presents V-Day 2015-The Vagina Monologues"/>
    <s v="STRIKE, DANCE AND RISE with us at the University of Utah to end violence against women and girls!"/>
    <n v="2500"/>
    <n v="375"/>
    <x v="0"/>
    <x v="0"/>
    <s v="USD"/>
    <n v="1423724400"/>
    <n v="1421274954"/>
    <b v="0"/>
    <n v="28"/>
    <b v="1"/>
    <x v="6"/>
    <n v="15"/>
    <n v="13.39"/>
    <s v="theater"/>
  </r>
  <r>
    <n v="2782"/>
    <s v="Better Than Ever Productions presents Geezer Game"/>
    <s v="The premiere theatre troupe in SE Michigan offering acting opportunities for the 50+ actor."/>
    <n v="2500"/>
    <n v="375"/>
    <x v="0"/>
    <x v="0"/>
    <s v="USD"/>
    <n v="1424149140"/>
    <n v="1421964718"/>
    <b v="0"/>
    <n v="18"/>
    <b v="1"/>
    <x v="6"/>
    <n v="15"/>
    <n v="20.83"/>
    <s v="theater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x v="1"/>
    <s v="GBP"/>
    <n v="1429793446"/>
    <n v="1428583846"/>
    <b v="0"/>
    <n v="61"/>
    <b v="1"/>
    <x v="6"/>
    <n v="15"/>
    <n v="6.15"/>
    <s v="theater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x v="0"/>
    <s v="USD"/>
    <n v="1414608843"/>
    <n v="1412794443"/>
    <b v="0"/>
    <n v="108"/>
    <b v="1"/>
    <x v="6"/>
    <n v="15"/>
    <n v="3.44"/>
    <s v="theater"/>
  </r>
  <r>
    <n v="2785"/>
    <s v="Henry VI: The War of the Roses"/>
    <s v="Bare Theatre and Raleigh Little Theatre present Shakespeare's epic, set in a post-apocalyptic dystopia."/>
    <n v="2500"/>
    <n v="369"/>
    <x v="0"/>
    <x v="0"/>
    <s v="USD"/>
    <n v="1470430800"/>
    <n v="1467865967"/>
    <b v="0"/>
    <n v="142"/>
    <b v="1"/>
    <x v="6"/>
    <n v="15"/>
    <n v="2.6"/>
    <s v="theater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x v="0"/>
    <s v="USD"/>
    <n v="1405658752"/>
    <n v="1403066752"/>
    <b v="0"/>
    <n v="38"/>
    <b v="1"/>
    <x v="6"/>
    <n v="14"/>
    <n v="9.5299999999999994"/>
    <s v="theater"/>
  </r>
  <r>
    <n v="2788"/>
    <s v="ACT Underground Theatre, TLDC"/>
    <s v="MOVING FORWARD! WE HAVE REACHED GOAL BUT HAVE MORE TIME!! PLEASE CONSIDER PLEDGING."/>
    <n v="2500"/>
    <n v="361"/>
    <x v="0"/>
    <x v="0"/>
    <s v="USD"/>
    <n v="1469811043"/>
    <n v="1467219043"/>
    <b v="0"/>
    <n v="20"/>
    <b v="1"/>
    <x v="6"/>
    <n v="14"/>
    <n v="18.05"/>
    <s v="theater"/>
  </r>
  <r>
    <n v="2789"/>
    <s v="The Adventurers Club"/>
    <s v="BNT's Biggest Adventure So Far: Our 2015 full length production!"/>
    <n v="2500"/>
    <n v="360"/>
    <x v="0"/>
    <x v="0"/>
    <s v="USD"/>
    <n v="1426132800"/>
    <n v="1424477934"/>
    <b v="0"/>
    <n v="24"/>
    <b v="1"/>
    <x v="6"/>
    <n v="14"/>
    <n v="15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x v="0"/>
    <s v="USD"/>
    <n v="1423693903"/>
    <n v="1421101903"/>
    <b v="0"/>
    <n v="66"/>
    <b v="1"/>
    <x v="6"/>
    <n v="14"/>
    <n v="5.4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x v="0"/>
    <s v="USD"/>
    <n v="1473393600"/>
    <n v="1470778559"/>
    <b v="0"/>
    <n v="28"/>
    <b v="1"/>
    <x v="6"/>
    <n v="14"/>
    <n v="12.86"/>
    <s v="theater"/>
  </r>
  <r>
    <n v="2792"/>
    <s v="That Still Small Voice Stage Play"/>
    <s v="Homeless and hopeless, this prequel tells the story of a Colorado youth who leans on her friends when family leaves her behind."/>
    <n v="2500"/>
    <n v="359"/>
    <x v="0"/>
    <x v="0"/>
    <s v="USD"/>
    <n v="1439357559"/>
    <n v="1435469559"/>
    <b v="0"/>
    <n v="24"/>
    <b v="1"/>
    <x v="6"/>
    <n v="14"/>
    <n v="14.96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x v="2"/>
    <s v="AUD"/>
    <n v="1437473005"/>
    <n v="1434881005"/>
    <b v="0"/>
    <n v="73"/>
    <b v="1"/>
    <x v="6"/>
    <n v="14"/>
    <n v="4.9000000000000004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x v="1"/>
    <s v="GBP"/>
    <n v="1457031600"/>
    <n v="1455640559"/>
    <b v="0"/>
    <n v="3"/>
    <b v="1"/>
    <x v="6"/>
    <n v="14"/>
    <n v="119.33"/>
    <s v="theater"/>
  </r>
  <r>
    <n v="2795"/>
    <s v="Good Men Wanted at ANT Fest"/>
    <s v="A new play about five bad bitches who fought in the Civil War disguised as men, premiering at Ars Nova's ANT Fest."/>
    <n v="2500"/>
    <n v="355"/>
    <x v="0"/>
    <x v="0"/>
    <s v="USD"/>
    <n v="1402095600"/>
    <n v="1400675841"/>
    <b v="0"/>
    <n v="20"/>
    <b v="1"/>
    <x v="6"/>
    <n v="14"/>
    <n v="17.75"/>
    <s v="theater"/>
  </r>
  <r>
    <n v="2796"/>
    <s v="Fishcakes"/>
    <s v="Fishcakes is a piece of new writing for the Camden Fringe that explores a story of love, loss, and all the â€˜little things'."/>
    <n v="2500"/>
    <n v="353"/>
    <x v="0"/>
    <x v="1"/>
    <s v="GBP"/>
    <n v="1404564028"/>
    <n v="1401972028"/>
    <b v="0"/>
    <n v="21"/>
    <b v="1"/>
    <x v="6"/>
    <n v="14"/>
    <n v="16.809999999999999"/>
    <s v="theater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x v="1"/>
    <s v="GBP"/>
    <n v="1404858840"/>
    <n v="1402266840"/>
    <b v="0"/>
    <n v="94"/>
    <b v="1"/>
    <x v="6"/>
    <n v="14"/>
    <n v="3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x v="1"/>
    <s v="GBP"/>
    <n v="1438358400"/>
    <n v="1437063121"/>
    <b v="0"/>
    <n v="139"/>
    <b v="1"/>
    <x v="6"/>
    <n v="14"/>
    <n v="2.5299999999999998"/>
    <s v="theater"/>
  </r>
  <r>
    <n v="2799"/>
    <s v="Yuri in Edinburgh"/>
    <s v="August012 make their debut at Edinburgh Fringe with their play about the absurdity of wanting to bring children into a deranged world"/>
    <n v="2500"/>
    <n v="350"/>
    <x v="0"/>
    <x v="1"/>
    <s v="GBP"/>
    <n v="1466179200"/>
    <n v="1463466070"/>
    <b v="0"/>
    <n v="130"/>
    <b v="1"/>
    <x v="6"/>
    <n v="14"/>
    <n v="2.69"/>
    <s v="theater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x v="1"/>
    <s v="GBP"/>
    <n v="1420377366"/>
    <n v="1415193366"/>
    <b v="0"/>
    <n v="31"/>
    <b v="1"/>
    <x v="6"/>
    <n v="14"/>
    <n v="11.29"/>
    <s v="theater"/>
  </r>
  <r>
    <n v="2801"/>
    <s v="A Dream Play"/>
    <s v="Arise Theatre Company's production of August Strindberg's expressionist masterpiece 'A Dream Play'."/>
    <n v="2500"/>
    <n v="350"/>
    <x v="0"/>
    <x v="2"/>
    <s v="AUD"/>
    <n v="1412938800"/>
    <n v="1411019409"/>
    <b v="0"/>
    <n v="13"/>
    <b v="1"/>
    <x v="6"/>
    <n v="14"/>
    <n v="26.92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x v="1"/>
    <s v="GBP"/>
    <n v="1438875107"/>
    <n v="1436283107"/>
    <b v="0"/>
    <n v="90"/>
    <b v="1"/>
    <x v="6"/>
    <n v="14"/>
    <n v="3.89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x v="0"/>
    <s v="USD"/>
    <n v="1437004800"/>
    <n v="1433295276"/>
    <b v="0"/>
    <n v="141"/>
    <b v="1"/>
    <x v="6"/>
    <n v="14"/>
    <n v="2.4500000000000002"/>
    <s v="theater"/>
  </r>
  <r>
    <n v="2804"/>
    <s v="The Piano Man"/>
    <s v="The real-life story of the mysterious 'Piano Man' who washed ashore with no memory; with no speech; but with an amazing ability..."/>
    <n v="2500"/>
    <n v="345"/>
    <x v="0"/>
    <x v="1"/>
    <s v="GBP"/>
    <n v="1411987990"/>
    <n v="1409395990"/>
    <b v="0"/>
    <n v="23"/>
    <b v="1"/>
    <x v="6"/>
    <n v="14"/>
    <n v="15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x v="1"/>
    <s v="GBP"/>
    <n v="1440245273"/>
    <n v="1438085273"/>
    <b v="0"/>
    <n v="18"/>
    <b v="1"/>
    <x v="6"/>
    <n v="14"/>
    <n v="19.170000000000002"/>
    <s v="theater"/>
  </r>
  <r>
    <n v="2806"/>
    <s v="And Now: The World!"/>
    <s v="A one woman show about the challenges of being a feminist in a digital age. Touring 6 UK cities. Now with Stretch Goals!"/>
    <n v="2500"/>
    <n v="341"/>
    <x v="0"/>
    <x v="1"/>
    <s v="GBP"/>
    <n v="1438772400"/>
    <n v="1435645490"/>
    <b v="0"/>
    <n v="76"/>
    <b v="1"/>
    <x v="6"/>
    <n v="14"/>
    <n v="4.49"/>
    <s v="theater"/>
  </r>
  <r>
    <n v="2807"/>
    <s v="The Commission Theatre Co."/>
    <s v="Bringing Shakespeare back to the Playwrights"/>
    <n v="2500"/>
    <n v="340"/>
    <x v="0"/>
    <x v="0"/>
    <s v="USD"/>
    <n v="1435611438"/>
    <n v="1433019438"/>
    <b v="0"/>
    <n v="93"/>
    <b v="1"/>
    <x v="6"/>
    <n v="14"/>
    <n v="3.66"/>
    <s v="theater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x v="0"/>
    <s v="USD"/>
    <n v="1440274735"/>
    <n v="1437682735"/>
    <b v="0"/>
    <n v="69"/>
    <b v="1"/>
    <x v="6"/>
    <n v="14"/>
    <n v="4.9000000000000004"/>
    <s v="theater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s v="theater"/>
  </r>
  <r>
    <n v="2811"/>
    <s v="Ray Gunn and Starburst"/>
    <s v="Ray Gunn and Starburst is an audio sci-fi/comedy sending up the tropes of classic and pulp science-fiction."/>
    <n v="2500"/>
    <n v="335"/>
    <x v="0"/>
    <x v="1"/>
    <s v="GBP"/>
    <n v="1424692503"/>
    <n v="1422100503"/>
    <b v="0"/>
    <n v="108"/>
    <b v="1"/>
    <x v="6"/>
    <n v="13"/>
    <n v="3.1"/>
    <s v="theater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x v="5"/>
    <s v="CAD"/>
    <n v="1428292800"/>
    <n v="1424368298"/>
    <b v="0"/>
    <n v="83"/>
    <b v="1"/>
    <x v="6"/>
    <n v="13"/>
    <n v="4.04"/>
    <s v="theater"/>
  </r>
  <r>
    <n v="2813"/>
    <s v="Hi, Are You Single? by Ryan J. Haddad"/>
    <s v="Ryan has a higher sex drive than you. He also has cerebral palsy. Join him for his hilarious and poignant new solo show!"/>
    <n v="2500"/>
    <n v="334"/>
    <x v="0"/>
    <x v="0"/>
    <s v="USD"/>
    <n v="1481737761"/>
    <n v="1479577761"/>
    <b v="0"/>
    <n v="96"/>
    <b v="1"/>
    <x v="6"/>
    <n v="13"/>
    <n v="3.48"/>
    <s v="theater"/>
  </r>
  <r>
    <n v="2814"/>
    <s v="Stitching by Anthony Neilson"/>
    <s v="Stitching is a play exploring how a couple cope with the loss of their child. It will run for a month at The Drayton Arms Theatre."/>
    <n v="2500"/>
    <n v="330"/>
    <x v="0"/>
    <x v="1"/>
    <s v="GBP"/>
    <n v="1431164115"/>
    <n v="1428572115"/>
    <b v="0"/>
    <n v="64"/>
    <b v="1"/>
    <x v="6"/>
    <n v="13"/>
    <n v="5.16"/>
    <s v="theater"/>
  </r>
  <r>
    <n v="2815"/>
    <s v="Widow's Wedding Dress"/>
    <s v="Set in 1950s Northern Ireland, this play tells the story of two sisters in a community of Travellers, or Irish Gypsies."/>
    <n v="2500"/>
    <n v="327"/>
    <x v="0"/>
    <x v="5"/>
    <s v="CAD"/>
    <n v="1470595109"/>
    <n v="1468003109"/>
    <b v="0"/>
    <n v="14"/>
    <b v="1"/>
    <x v="6"/>
    <n v="13"/>
    <n v="23.36"/>
    <s v="theater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x v="1"/>
    <s v="GBP"/>
    <n v="1438531200"/>
    <n v="1435921992"/>
    <b v="0"/>
    <n v="169"/>
    <b v="1"/>
    <x v="6"/>
    <n v="13"/>
    <n v="1.93"/>
    <s v="theater"/>
  </r>
  <r>
    <n v="2817"/>
    <s v="After The End"/>
    <s v="Let Go Theatre Co's very first production is going ahead in June 2015. Help support a brand new theatre co as we begin our adventure"/>
    <n v="2500"/>
    <n v="325"/>
    <x v="0"/>
    <x v="1"/>
    <s v="GBP"/>
    <n v="1425136462"/>
    <n v="1421680462"/>
    <b v="0"/>
    <n v="33"/>
    <b v="1"/>
    <x v="6"/>
    <n v="13"/>
    <n v="9.85"/>
    <s v="theater"/>
  </r>
  <r>
    <n v="2818"/>
    <s v="Joe West's THEATER OF DEATH"/>
    <s v="Joe West and his wonderful theater company THEATER OF DEATH present original plays both horrific and comical."/>
    <n v="2500"/>
    <n v="325"/>
    <x v="0"/>
    <x v="0"/>
    <s v="USD"/>
    <n v="1443018086"/>
    <n v="1441290086"/>
    <b v="0"/>
    <n v="102"/>
    <b v="1"/>
    <x v="6"/>
    <n v="13"/>
    <n v="3.19"/>
    <s v="theater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x v="1"/>
    <s v="GBP"/>
    <n v="1434285409"/>
    <n v="1431693409"/>
    <b v="0"/>
    <n v="104"/>
    <b v="1"/>
    <x v="6"/>
    <n v="13"/>
    <n v="3.13"/>
    <s v="theater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x v="1"/>
    <s v="GBP"/>
    <n v="1456444800"/>
    <n v="1454337589"/>
    <b v="0"/>
    <n v="20"/>
    <b v="1"/>
    <x v="6"/>
    <n v="13"/>
    <n v="16.25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x v="1"/>
    <s v="GBP"/>
    <n v="1411510135"/>
    <n v="1408918135"/>
    <b v="0"/>
    <n v="35"/>
    <b v="1"/>
    <x v="6"/>
    <n v="13"/>
    <n v="9.14"/>
    <s v="theater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x v="0"/>
    <s v="USD"/>
    <n v="1427469892"/>
    <n v="1424881492"/>
    <b v="0"/>
    <n v="94"/>
    <b v="1"/>
    <x v="6"/>
    <n v="13"/>
    <n v="3.4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x v="1"/>
    <s v="GBP"/>
    <n v="1427842740"/>
    <n v="1425428206"/>
    <b v="0"/>
    <n v="14"/>
    <b v="1"/>
    <x v="6"/>
    <n v="13"/>
    <n v="22.86"/>
    <s v="theater"/>
  </r>
  <r>
    <n v="2824"/>
    <s v="The Rooftop"/>
    <s v="I wrote a One Act play called The Rooftop for a Female Playwright's festival. Every little bit helps!"/>
    <n v="2500"/>
    <n v="317"/>
    <x v="0"/>
    <x v="0"/>
    <s v="USD"/>
    <n v="1434159780"/>
    <n v="1431412196"/>
    <b v="0"/>
    <n v="15"/>
    <b v="1"/>
    <x v="6"/>
    <n v="13"/>
    <n v="21.13"/>
    <s v="theater"/>
  </r>
  <r>
    <n v="2825"/>
    <s v="The Night Before Christmas"/>
    <s v="Help Saltmine Theatre Company tell the exciting story of St Nicholas and the importance of gratefulness in their new Christmas show."/>
    <n v="2500"/>
    <n v="316"/>
    <x v="0"/>
    <x v="1"/>
    <s v="GBP"/>
    <n v="1449255686"/>
    <n v="1446663686"/>
    <b v="0"/>
    <n v="51"/>
    <b v="1"/>
    <x v="6"/>
    <n v="13"/>
    <n v="6.2"/>
    <s v="theater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x v="0"/>
    <s v="USD"/>
    <n v="1436511600"/>
    <n v="1434415812"/>
    <b v="0"/>
    <n v="19"/>
    <b v="1"/>
    <x v="6"/>
    <n v="12"/>
    <n v="16.42000000000000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x v="0"/>
    <s v="USD"/>
    <n v="1464971400"/>
    <n v="1462379066"/>
    <b v="0"/>
    <n v="23"/>
    <b v="1"/>
    <x v="6"/>
    <n v="12"/>
    <n v="13.52"/>
    <s v="theater"/>
  </r>
  <r>
    <n v="2828"/>
    <s v="Peace In Our Time"/>
    <s v="The Battle of Britain has been lost; London is occupied, who can you trust? Help produce this classic piece of theatre. Drama for now."/>
    <n v="2500"/>
    <n v="310"/>
    <x v="0"/>
    <x v="1"/>
    <s v="GBP"/>
    <n v="1443826800"/>
    <n v="1441606869"/>
    <b v="0"/>
    <n v="97"/>
    <b v="1"/>
    <x v="6"/>
    <n v="12"/>
    <n v="3.2"/>
    <s v="theater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s v="theater"/>
  </r>
  <r>
    <n v="2830"/>
    <s v="Nakhtik and Avalon"/>
    <s v="Avalon is a new South African Township play and Nakhtik is a  danced political lecture."/>
    <n v="2500"/>
    <n v="310"/>
    <x v="0"/>
    <x v="0"/>
    <s v="USD"/>
    <n v="1399867140"/>
    <n v="1398802148"/>
    <b v="0"/>
    <n v="11"/>
    <b v="1"/>
    <x v="6"/>
    <n v="12"/>
    <n v="28.18"/>
    <s v="theater"/>
  </r>
  <r>
    <n v="2831"/>
    <s v="Tackett &amp; Pyke put on a Play"/>
    <s v="We each wrote a play and would like to produce them for you for nothing more than art's sake!"/>
    <n v="2500"/>
    <n v="310"/>
    <x v="0"/>
    <x v="0"/>
    <s v="USD"/>
    <n v="1437076070"/>
    <n v="1434484070"/>
    <b v="0"/>
    <n v="52"/>
    <b v="1"/>
    <x v="6"/>
    <n v="12"/>
    <n v="5.96"/>
    <s v="theater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s v="theater"/>
  </r>
  <r>
    <n v="2833"/>
    <s v="Star Man Rocket Man"/>
    <s v="A new play about exploring outer space"/>
    <n v="2500"/>
    <n v="302"/>
    <x v="0"/>
    <x v="0"/>
    <s v="USD"/>
    <n v="1444528800"/>
    <n v="1442804633"/>
    <b v="0"/>
    <n v="35"/>
    <b v="1"/>
    <x v="6"/>
    <n v="12"/>
    <n v="8.6300000000000008"/>
    <s v="theater"/>
  </r>
  <r>
    <n v="2834"/>
    <s v="Thank You For Smoking"/>
    <s v="Thank You For Smoking. A play about love, 5 trillion cigarettes and how the Flintstones earned the tobacco industry millions."/>
    <n v="2500"/>
    <n v="301"/>
    <x v="0"/>
    <x v="1"/>
    <s v="GBP"/>
    <n v="1422658930"/>
    <n v="1421362930"/>
    <b v="0"/>
    <n v="21"/>
    <b v="1"/>
    <x v="6"/>
    <n v="12"/>
    <n v="14.33"/>
    <s v="theater"/>
  </r>
  <r>
    <n v="2835"/>
    <s v="Land of the Three Towers"/>
    <s v="A celebratory community theatre project about the Focus E15 Occupation of empty council homes on Carpenters Estate."/>
    <n v="2500"/>
    <n v="301"/>
    <x v="0"/>
    <x v="1"/>
    <s v="GBP"/>
    <n v="1449273600"/>
    <n v="1446742417"/>
    <b v="0"/>
    <n v="93"/>
    <b v="1"/>
    <x v="6"/>
    <n v="12"/>
    <n v="3.2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x v="0"/>
    <s v="USD"/>
    <n v="1487393940"/>
    <n v="1484115418"/>
    <b v="0"/>
    <n v="11"/>
    <b v="1"/>
    <x v="6"/>
    <n v="12"/>
    <n v="27.36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x v="5"/>
    <s v="CAD"/>
    <n v="1449701284"/>
    <n v="1446241684"/>
    <b v="0"/>
    <n v="21"/>
    <b v="1"/>
    <x v="6"/>
    <n v="12"/>
    <n v="14.33"/>
    <s v="theater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x v="6"/>
    <n v="12"/>
    <n v="5.57"/>
    <s v="theater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x v="0"/>
    <s v="USD"/>
    <n v="1408942740"/>
    <n v="1406958354"/>
    <b v="0"/>
    <n v="31"/>
    <b v="1"/>
    <x v="6"/>
    <n v="12"/>
    <n v="9.68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s v="theater"/>
  </r>
  <r>
    <n v="2841"/>
    <s v="The Dead Loss"/>
    <s v="1920's London; two brothers try to make a name for themselves in the underground crime world but encounter a ruthless Irish mob boss."/>
    <n v="2500"/>
    <n v="300"/>
    <x v="2"/>
    <x v="1"/>
    <s v="GBP"/>
    <n v="1450032297"/>
    <n v="1444844697"/>
    <b v="0"/>
    <n v="1"/>
    <b v="0"/>
    <x v="6"/>
    <n v="12"/>
    <n v="300"/>
    <s v="theater"/>
  </r>
  <r>
    <n v="2842"/>
    <s v="HIDDEN: The FCO Plays"/>
    <s v="A play performed at the FCO Global Summit on the Preventing Sexual Violence Initiative, hosted by William Hague and Angelina Jolie"/>
    <n v="2500"/>
    <n v="300"/>
    <x v="2"/>
    <x v="1"/>
    <s v="GBP"/>
    <n v="1403348400"/>
    <n v="1401058295"/>
    <b v="0"/>
    <n v="0"/>
    <b v="0"/>
    <x v="6"/>
    <n v="12"/>
    <s v="No Backers"/>
    <s v="theater"/>
  </r>
  <r>
    <n v="2843"/>
    <s v="Summer Adaptation of Fallen Angels"/>
    <s v="We're high school students directing a film adaptation of the play, Fallen Angels, written by NoÃ«l Coward and set in the 1920's."/>
    <n v="2500"/>
    <n v="300"/>
    <x v="2"/>
    <x v="0"/>
    <s v="USD"/>
    <n v="1465790400"/>
    <n v="1462210950"/>
    <b v="0"/>
    <n v="0"/>
    <b v="0"/>
    <x v="6"/>
    <n v="12"/>
    <s v="No Backers"/>
    <s v="theater"/>
  </r>
  <r>
    <n v="2844"/>
    <s v="KabarettstÃ¼ck &quot;Dicht in da Nochtschicht&quot;"/>
    <s v="Zwei ausgebildete Schauspieler, ein Musiker - gemeinsam bringt man ein waschechtes KabarettstÃ¼ck auf die BÃ¼hne."/>
    <n v="2500"/>
    <n v="300"/>
    <x v="2"/>
    <x v="15"/>
    <s v="EUR"/>
    <n v="1483535180"/>
    <n v="1480943180"/>
    <b v="0"/>
    <n v="1"/>
    <b v="0"/>
    <x v="6"/>
    <n v="12"/>
    <n v="300"/>
    <s v="theater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2"/>
    <x v="0"/>
    <s v="USD"/>
    <n v="1433723033"/>
    <n v="1428539033"/>
    <b v="0"/>
    <n v="39"/>
    <b v="0"/>
    <x v="6"/>
    <n v="12"/>
    <n v="7.69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2"/>
    <x v="0"/>
    <s v="USD"/>
    <n v="1432917394"/>
    <n v="1429029394"/>
    <b v="0"/>
    <n v="0"/>
    <b v="0"/>
    <x v="6"/>
    <n v="12"/>
    <s v="No Backers"/>
    <s v="theater"/>
  </r>
  <r>
    <n v="2847"/>
    <s v="COLOR ME"/>
    <s v="Dark secrets come to light when Mariah meets Stella. They find a way to face the south's largest elephant in the room: RACISM."/>
    <n v="2500"/>
    <n v="300"/>
    <x v="2"/>
    <x v="0"/>
    <s v="USD"/>
    <n v="1464031265"/>
    <n v="1458847265"/>
    <b v="0"/>
    <n v="0"/>
    <b v="0"/>
    <x v="6"/>
    <n v="12"/>
    <s v="No Backers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2"/>
    <x v="0"/>
    <s v="USD"/>
    <n v="1432913659"/>
    <n v="1430321659"/>
    <b v="0"/>
    <n v="3"/>
    <b v="0"/>
    <x v="6"/>
    <n v="12"/>
    <n v="100"/>
    <s v="theater"/>
  </r>
  <r>
    <n v="2849"/>
    <s v="100, Acre Wood"/>
    <s v="NonSens!cal tackles the struggles of four people with mental health issues/disorders inspired by A.A Milne's Winnie the Pooh"/>
    <n v="2500"/>
    <n v="300"/>
    <x v="2"/>
    <x v="1"/>
    <s v="GBP"/>
    <n v="1461406600"/>
    <n v="1458814600"/>
    <b v="0"/>
    <n v="1"/>
    <b v="0"/>
    <x v="6"/>
    <n v="12"/>
    <n v="300"/>
    <s v="theater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2"/>
    <x v="0"/>
    <s v="USD"/>
    <n v="1409962211"/>
    <n v="1407370211"/>
    <b v="0"/>
    <n v="13"/>
    <b v="0"/>
    <x v="6"/>
    <n v="12"/>
    <n v="22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2"/>
    <x v="17"/>
    <s v="EUR"/>
    <n v="1454109420"/>
    <n v="1453334629"/>
    <b v="0"/>
    <n v="0"/>
    <b v="0"/>
    <x v="6"/>
    <n v="12"/>
    <s v="No Backers"/>
    <s v="theater"/>
  </r>
  <r>
    <n v="2852"/>
    <s v="Freedom Train"/>
    <s v="Just one time back to the past on the Freedom Train will open your eyes and your lives will never ever be the same!"/>
    <n v="2500"/>
    <n v="292"/>
    <x v="2"/>
    <x v="0"/>
    <s v="USD"/>
    <n v="1403312703"/>
    <n v="1400720703"/>
    <b v="0"/>
    <n v="6"/>
    <b v="0"/>
    <x v="6"/>
    <n v="12"/>
    <n v="48.67"/>
    <s v="theater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2"/>
    <x v="5"/>
    <s v="CAD"/>
    <n v="1410669297"/>
    <n v="1405485297"/>
    <b v="0"/>
    <n v="0"/>
    <b v="0"/>
    <x v="6"/>
    <n v="12"/>
    <s v="No Backers"/>
    <s v="theater"/>
  </r>
  <r>
    <n v="2854"/>
    <s v="Ultimate Political Selfie!"/>
    <s v="Almost Random Theatre's play about a candidate - with no policies - who is seeking election in May 2015"/>
    <n v="2500"/>
    <n v="289"/>
    <x v="2"/>
    <x v="1"/>
    <s v="GBP"/>
    <n v="1431018719"/>
    <n v="1429290719"/>
    <b v="0"/>
    <n v="14"/>
    <b v="0"/>
    <x v="6"/>
    <n v="12"/>
    <n v="20.64"/>
    <s v="theater"/>
  </r>
  <r>
    <n v="2855"/>
    <s v="STAGE READING for TETCNY"/>
    <s v="Raising funds to have a private stage reading for an upcoming play from THE ENSEMBLE THEATRE COMPANY OF NEW YORK (www.tetcny.org)"/>
    <n v="2500"/>
    <n v="289"/>
    <x v="2"/>
    <x v="0"/>
    <s v="USD"/>
    <n v="1454110440"/>
    <n v="1451607071"/>
    <b v="0"/>
    <n v="5"/>
    <b v="0"/>
    <x v="6"/>
    <n v="12"/>
    <n v="57.8"/>
    <s v="theater"/>
  </r>
  <r>
    <n v="2856"/>
    <s v="The JOkeress Going Live"/>
    <s v="This will be the fifth play of The Jokeress, based on the ebook/paperback novelette series. It is scifi, suspense, terror, and noir."/>
    <n v="2500"/>
    <n v="289"/>
    <x v="2"/>
    <x v="0"/>
    <s v="USD"/>
    <n v="1439069640"/>
    <n v="1433897647"/>
    <b v="0"/>
    <n v="6"/>
    <b v="0"/>
    <x v="6"/>
    <n v="12"/>
    <n v="48.17"/>
    <s v="theater"/>
  </r>
  <r>
    <n v="2857"/>
    <s v="Los Tradicionales"/>
    <s v="Somos una compaÃ±Ã­a de teatro independiente. Y en el 2017 queremos arrancar con el montaje de 3 obras._x000a_3 elencos, 3 espacios."/>
    <n v="2500"/>
    <n v="286"/>
    <x v="2"/>
    <x v="14"/>
    <s v="MXN"/>
    <n v="1487613600"/>
    <n v="1482444295"/>
    <b v="0"/>
    <n v="15"/>
    <b v="0"/>
    <x v="6"/>
    <n v="11"/>
    <n v="19.07"/>
    <s v="theater"/>
  </r>
  <r>
    <n v="2858"/>
    <s v="Gay Party Superposh 'Winter Wonderland'"/>
    <s v="Een Gay Party in het centrum van Amersfoort. _x000a_Een geweldige avond uit, met een show, optredens en DJ's."/>
    <n v="2500"/>
    <n v="285"/>
    <x v="2"/>
    <x v="9"/>
    <s v="EUR"/>
    <n v="1417778880"/>
    <n v="1415711095"/>
    <b v="0"/>
    <n v="0"/>
    <b v="0"/>
    <x v="6"/>
    <n v="11"/>
    <s v="No Backers"/>
    <s v="theater"/>
  </r>
  <r>
    <n v="2859"/>
    <s v="Grover Theatre Company (GTC)"/>
    <s v="A theatre company that will create works to inspire young people and get everyone involved."/>
    <n v="2500"/>
    <n v="285"/>
    <x v="2"/>
    <x v="2"/>
    <s v="AUD"/>
    <n v="1444984904"/>
    <n v="1439800904"/>
    <b v="0"/>
    <n v="1"/>
    <b v="0"/>
    <x v="6"/>
    <n v="11"/>
    <n v="285"/>
    <s v="theater"/>
  </r>
  <r>
    <n v="2860"/>
    <s v="Macbeth For President 2016"/>
    <s v="The Bard's classic tale set in the 2016 Presidential Campaign. Power, corruption, greed, and conspiracy. How far are you willing to go?"/>
    <n v="2500"/>
    <n v="284"/>
    <x v="2"/>
    <x v="0"/>
    <s v="USD"/>
    <n v="1466363576"/>
    <n v="1461179576"/>
    <b v="0"/>
    <n v="9"/>
    <b v="0"/>
    <x v="6"/>
    <n v="11"/>
    <n v="31.56"/>
    <s v="theater"/>
  </r>
  <r>
    <n v="2861"/>
    <s v="Julius Caesar"/>
    <s v="The University of Queensland Drama Production Course is putting on an adaptation of William Shakespeares Julius Caesar"/>
    <n v="2500"/>
    <n v="281"/>
    <x v="2"/>
    <x v="2"/>
    <s v="AUD"/>
    <n v="1443103848"/>
    <n v="1441894248"/>
    <b v="0"/>
    <n v="3"/>
    <b v="0"/>
    <x v="6"/>
    <n v="11"/>
    <n v="93.67"/>
    <s v="theater"/>
  </r>
  <r>
    <n v="2862"/>
    <s v="Get Your Life Back"/>
    <s v="&quot;Get Your Life Back&quot; is a dynamic stage play that deals with true issues of life that reign in the lives of many people everyday."/>
    <n v="2500"/>
    <n v="280"/>
    <x v="2"/>
    <x v="0"/>
    <s v="USD"/>
    <n v="1403636229"/>
    <n v="1401044229"/>
    <b v="0"/>
    <n v="3"/>
    <b v="0"/>
    <x v="6"/>
    <n v="11"/>
    <n v="93.33"/>
    <s v="theater"/>
  </r>
  <r>
    <n v="2863"/>
    <s v="Equality Theatre"/>
    <s v="I would like to start a Acting Company that supports and includes LGBTQ youth and young adults in very conservative North Texas"/>
    <n v="2500"/>
    <n v="280"/>
    <x v="2"/>
    <x v="0"/>
    <s v="USD"/>
    <n v="1410279123"/>
    <n v="1405095123"/>
    <b v="0"/>
    <n v="1"/>
    <b v="0"/>
    <x v="6"/>
    <n v="11"/>
    <n v="280"/>
    <s v="theater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s v="theater"/>
  </r>
  <r>
    <n v="2865"/>
    <s v="FRINGE 2015 by YER Productions"/>
    <s v="Prepare to be Swept Away. Three short plays from three master playwrights; LANDFALL, SNIPER and DANGERS of TOBACCO!"/>
    <n v="2500"/>
    <n v="280"/>
    <x v="2"/>
    <x v="0"/>
    <s v="USD"/>
    <n v="1420512259"/>
    <n v="1415328259"/>
    <b v="0"/>
    <n v="0"/>
    <b v="0"/>
    <x v="6"/>
    <n v="11"/>
    <s v="No Backers"/>
    <s v="theater"/>
  </r>
  <r>
    <n v="2866"/>
    <s v="Church Folk Can Be Dangerous People"/>
    <s v="The reality is dark, sinister. The milieu is not as friendly as it claims. What is this place? Where is it? Is it your local church?"/>
    <n v="2500"/>
    <n v="280"/>
    <x v="2"/>
    <x v="0"/>
    <s v="USD"/>
    <n v="1476482400"/>
    <n v="1473893721"/>
    <b v="0"/>
    <n v="2"/>
    <b v="0"/>
    <x v="6"/>
    <n v="11"/>
    <n v="140"/>
    <s v="theater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s v="theater"/>
  </r>
  <r>
    <n v="2868"/>
    <s v="Becoming UNZIPPED"/>
    <s v="7 billion people &amp; most of us feel alone.  It's time we become emotionally unzipped.  &quot;Unzipped&quot; a new play about men &amp; relationships."/>
    <n v="2500"/>
    <n v="279"/>
    <x v="2"/>
    <x v="0"/>
    <s v="USD"/>
    <n v="1475697054"/>
    <n v="1473105054"/>
    <b v="0"/>
    <n v="60"/>
    <b v="0"/>
    <x v="6"/>
    <n v="11"/>
    <n v="4.650000000000000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2"/>
    <x v="0"/>
    <s v="USD"/>
    <n v="1468937681"/>
    <n v="1466345681"/>
    <b v="0"/>
    <n v="5"/>
    <b v="0"/>
    <x v="6"/>
    <n v="11"/>
    <n v="55.6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2"/>
    <x v="0"/>
    <s v="USD"/>
    <n v="1400301165"/>
    <n v="1397709165"/>
    <b v="0"/>
    <n v="9"/>
    <b v="0"/>
    <x v="6"/>
    <n v="11"/>
    <n v="30.78"/>
    <s v="theater"/>
  </r>
  <r>
    <n v="2871"/>
    <s v="The Bill Cosby Assault, a play"/>
    <s v="America's dad or serial rapist? Or both? The stories of the Bill Cosby accusers and the society so skeptical of them."/>
    <n v="2500"/>
    <n v="277"/>
    <x v="2"/>
    <x v="0"/>
    <s v="USD"/>
    <n v="1419183813"/>
    <n v="1417455813"/>
    <b v="0"/>
    <n v="13"/>
    <b v="0"/>
    <x v="6"/>
    <n v="11"/>
    <n v="21.31"/>
    <s v="theater"/>
  </r>
  <r>
    <n v="2872"/>
    <s v="Loud Arts"/>
    <s v="Local Theatre group in Loudoun County, Virginia. Looking for funds to start producing shows!"/>
    <n v="2500"/>
    <n v="276"/>
    <x v="2"/>
    <x v="0"/>
    <s v="USD"/>
    <n v="1434768438"/>
    <n v="1429584438"/>
    <b v="0"/>
    <n v="0"/>
    <b v="0"/>
    <x v="6"/>
    <n v="11"/>
    <s v="No Backers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s v="theater"/>
  </r>
  <r>
    <n v="2874"/>
    <s v="Lead Players Theatre Company"/>
    <s v="We present Classics made for the 21st Century and we need a space! Please help us rent a space for The Importance of Being Earnest!"/>
    <n v="2500"/>
    <n v="273"/>
    <x v="2"/>
    <x v="0"/>
    <s v="USD"/>
    <n v="1484684186"/>
    <n v="1482092186"/>
    <b v="0"/>
    <n v="3"/>
    <b v="0"/>
    <x v="6"/>
    <n v="11"/>
    <n v="91"/>
    <s v="theater"/>
  </r>
  <r>
    <n v="2875"/>
    <s v="Right Tracey!"/>
    <s v="Play about Tracey a gay man trapped in his room by his Bible thumping mother. He finds love but the room can not keep the love alive."/>
    <n v="2500"/>
    <n v="273"/>
    <x v="2"/>
    <x v="0"/>
    <s v="USD"/>
    <n v="1462417493"/>
    <n v="1459825493"/>
    <b v="0"/>
    <n v="3"/>
    <b v="0"/>
    <x v="6"/>
    <n v="11"/>
    <n v="91"/>
    <s v="theater"/>
  </r>
  <r>
    <n v="2876"/>
    <s v="The Sins of Bad People  Urban Stage Play"/>
    <s v="Charlotte NC playwright looking to showcase a series of three stage plays.  Plays are funny, completed and ready to run!"/>
    <n v="2500"/>
    <n v="272"/>
    <x v="2"/>
    <x v="0"/>
    <s v="USD"/>
    <n v="1437069079"/>
    <n v="1434477079"/>
    <b v="0"/>
    <n v="0"/>
    <b v="0"/>
    <x v="6"/>
    <n v="11"/>
    <s v="No Backers"/>
    <s v="theater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2"/>
    <x v="0"/>
    <s v="USD"/>
    <n v="1480525200"/>
    <n v="1477781724"/>
    <b v="0"/>
    <n v="6"/>
    <b v="0"/>
    <x v="6"/>
    <n v="11"/>
    <n v="45.1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2"/>
    <x v="1"/>
    <s v="GBP"/>
    <n v="1435934795"/>
    <n v="1430750795"/>
    <b v="0"/>
    <n v="4"/>
    <b v="0"/>
    <x v="6"/>
    <n v="11"/>
    <n v="67.5"/>
    <s v="theater"/>
  </r>
  <r>
    <n v="2879"/>
    <s v="Girls, Ladies and Women - A Gospel Drama"/>
    <s v="She that fines a husband? Wait, is that right? Girl... you better check yourself, before you wreck yourself!"/>
    <n v="2500"/>
    <n v="270"/>
    <x v="2"/>
    <x v="0"/>
    <s v="USD"/>
    <n v="1453310661"/>
    <n v="1450718661"/>
    <b v="0"/>
    <n v="1"/>
    <b v="0"/>
    <x v="6"/>
    <n v="11"/>
    <n v="270"/>
    <s v="theater"/>
  </r>
  <r>
    <n v="2880"/>
    <s v="BELIEF on the Isle of Skye"/>
    <s v="BELIEF leaves res &amp; crosses nations, swims the Atlantic, landing on Isle where Salish meets Gaelic, where humanity transcends barriers"/>
    <n v="2500"/>
    <n v="270"/>
    <x v="2"/>
    <x v="0"/>
    <s v="USD"/>
    <n v="1440090300"/>
    <n v="1436305452"/>
    <b v="0"/>
    <n v="29"/>
    <b v="0"/>
    <x v="6"/>
    <n v="11"/>
    <n v="9.31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2"/>
    <x v="0"/>
    <s v="USD"/>
    <n v="1417620036"/>
    <n v="1412432436"/>
    <b v="0"/>
    <n v="0"/>
    <b v="0"/>
    <x v="6"/>
    <n v="11"/>
    <s v="No Backers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2"/>
    <x v="0"/>
    <s v="USD"/>
    <n v="1462112318"/>
    <n v="1459520318"/>
    <b v="0"/>
    <n v="4"/>
    <b v="0"/>
    <x v="6"/>
    <n v="11"/>
    <n v="66.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2"/>
    <x v="0"/>
    <s v="USD"/>
    <n v="1454734740"/>
    <n v="1451684437"/>
    <b v="0"/>
    <n v="5"/>
    <b v="0"/>
    <x v="6"/>
    <n v="11"/>
    <n v="53.2"/>
    <s v="theater"/>
  </r>
  <r>
    <n v="2884"/>
    <s v="The Lizard King, a play by Jay Jeff Jones"/>
    <s v="Come explore the dream world of Jim Morrison, rock singer, mystic, poet, shaman."/>
    <n v="2500"/>
    <n v="264"/>
    <x v="2"/>
    <x v="0"/>
    <s v="USD"/>
    <n v="1417800435"/>
    <n v="1415208435"/>
    <b v="0"/>
    <n v="4"/>
    <b v="0"/>
    <x v="6"/>
    <n v="11"/>
    <n v="66"/>
    <s v="theater"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x v="6"/>
    <n v="10"/>
    <n v="52.4"/>
    <s v="theater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2"/>
    <x v="0"/>
    <s v="USD"/>
    <n v="1442635140"/>
    <n v="1442243484"/>
    <b v="0"/>
    <n v="1"/>
    <b v="0"/>
    <x v="6"/>
    <n v="10"/>
    <n v="261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2"/>
    <x v="0"/>
    <s v="USD"/>
    <n v="1420971324"/>
    <n v="1418379324"/>
    <b v="0"/>
    <n v="1"/>
    <b v="0"/>
    <x v="6"/>
    <n v="10"/>
    <n v="26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2"/>
    <x v="0"/>
    <s v="USD"/>
    <n v="1413608340"/>
    <n v="1412945440"/>
    <b v="0"/>
    <n v="0"/>
    <b v="0"/>
    <x v="6"/>
    <n v="10"/>
    <s v="No Backers"/>
    <s v="theater"/>
  </r>
  <r>
    <n v="2889"/>
    <s v="Halfway, Nebraska"/>
    <s v="Halfway, Nebraska explores the limits of hope and what it means to love someone who may be too far damaged to save."/>
    <n v="2500"/>
    <n v="260"/>
    <x v="2"/>
    <x v="0"/>
    <s v="USD"/>
    <n v="1409344985"/>
    <n v="1406752985"/>
    <b v="0"/>
    <n v="14"/>
    <b v="0"/>
    <x v="6"/>
    <n v="10"/>
    <n v="18.57"/>
    <s v="theater"/>
  </r>
  <r>
    <n v="2890"/>
    <s v="the Savannah Disputation"/>
    <s v="This Theological Comedy tells a story of when seemingly similar beliefs are discovered to be worlds apart; Damnation-Southern Style."/>
    <n v="2500"/>
    <n v="260"/>
    <x v="2"/>
    <x v="0"/>
    <s v="USD"/>
    <n v="1407553200"/>
    <n v="1405100992"/>
    <b v="0"/>
    <n v="3"/>
    <b v="0"/>
    <x v="6"/>
    <n v="10"/>
    <n v="86.67"/>
    <s v="theater"/>
  </r>
  <r>
    <n v="2891"/>
    <s v="Literacy for Brooklyn Kids"/>
    <s v="Did you know that we are enriching the lives of Brooklyn kids through literacy and educational theater? We just need a little help."/>
    <n v="2500"/>
    <n v="260"/>
    <x v="2"/>
    <x v="0"/>
    <s v="USD"/>
    <n v="1460751128"/>
    <n v="1455570728"/>
    <b v="0"/>
    <n v="10"/>
    <b v="0"/>
    <x v="6"/>
    <n v="10"/>
    <n v="26"/>
    <s v="theater"/>
  </r>
  <r>
    <n v="2892"/>
    <s v="Something Precious"/>
    <s v="Something Precious is the world's first musical to alert folks to the harmful effects of technology on the human spirit."/>
    <n v="2500"/>
    <n v="260"/>
    <x v="2"/>
    <x v="0"/>
    <s v="USD"/>
    <n v="1409000400"/>
    <n v="1408381704"/>
    <b v="0"/>
    <n v="17"/>
    <b v="0"/>
    <x v="6"/>
    <n v="10"/>
    <n v="15.29"/>
    <s v="theater"/>
  </r>
  <r>
    <n v="2893"/>
    <s v="REDISCOVERING KIA THE PLAY"/>
    <s v="Fundraising for REDISCOVERING KIA THE PLAY"/>
    <n v="2500"/>
    <n v="260"/>
    <x v="2"/>
    <x v="0"/>
    <s v="USD"/>
    <n v="1420768800"/>
    <n v="1415644395"/>
    <b v="0"/>
    <n v="2"/>
    <b v="0"/>
    <x v="6"/>
    <n v="10"/>
    <n v="130"/>
    <s v="theater"/>
  </r>
  <r>
    <n v="2894"/>
    <s v="How Could You Do This To Me (The Stage Play)"/>
    <s v="This Is A Story About A Woman A Man And A Woman"/>
    <n v="2500"/>
    <n v="259"/>
    <x v="2"/>
    <x v="0"/>
    <s v="USD"/>
    <n v="1428100815"/>
    <n v="1422920415"/>
    <b v="0"/>
    <n v="0"/>
    <b v="0"/>
    <x v="6"/>
    <n v="10"/>
    <s v="No Backers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2"/>
    <x v="0"/>
    <s v="USD"/>
    <n v="1403470800"/>
    <n v="1403356792"/>
    <b v="0"/>
    <n v="4"/>
    <b v="0"/>
    <x v="6"/>
    <n v="10"/>
    <n v="64.5"/>
    <s v="theater"/>
  </r>
  <r>
    <n v="2896"/>
    <s v="&quot;Miracle on 34th Street&quot; - We believe. Do you believe in us?"/>
    <s v="&quot;Miracle on 34th Street&quot; is about faith and believing in others. _x000a_We believe. Do you?"/>
    <n v="2500"/>
    <n v="255"/>
    <x v="2"/>
    <x v="0"/>
    <s v="USD"/>
    <n v="1481522400"/>
    <n v="1480283321"/>
    <b v="0"/>
    <n v="12"/>
    <b v="0"/>
    <x v="6"/>
    <n v="10"/>
    <n v="21.25"/>
    <s v="theater"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x v="6"/>
    <n v="10"/>
    <n v="84"/>
    <s v="theater"/>
  </r>
  <r>
    <n v="2898"/>
    <s v="Galaxy Express - The Play"/>
    <s v="This is an action packed Sci-Fi stage play, using foam latex creature puppets, projected video footage, and audience participation."/>
    <n v="2500"/>
    <n v="252"/>
    <x v="2"/>
    <x v="0"/>
    <s v="USD"/>
    <n v="1446307053"/>
    <n v="1443715053"/>
    <b v="0"/>
    <n v="12"/>
    <b v="0"/>
    <x v="6"/>
    <n v="10"/>
    <n v="21"/>
    <s v="theater"/>
  </r>
  <r>
    <n v="2899"/>
    <s v="The Esoteric Camgirl"/>
    <s v="Sex, intrigue, lust, &amp; love; follow the lives of two individuals as their romance turns from innocent online flirting to something more"/>
    <n v="2500"/>
    <n v="251"/>
    <x v="2"/>
    <x v="0"/>
    <s v="USD"/>
    <n v="1469325158"/>
    <n v="1464141158"/>
    <b v="0"/>
    <n v="0"/>
    <b v="0"/>
    <x v="6"/>
    <n v="10"/>
    <s v="No Backers"/>
    <s v="theater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2"/>
    <x v="0"/>
    <s v="USD"/>
    <n v="1407562632"/>
    <n v="1404970632"/>
    <b v="0"/>
    <n v="7"/>
    <b v="0"/>
    <x v="6"/>
    <n v="10"/>
    <n v="35.86"/>
    <s v="theater"/>
  </r>
  <r>
    <n v="2901"/>
    <s v="Avarimor Series (Audio Plays)"/>
    <s v="How can the visual age appreciate something that cant see? With these Audio Plays I will show you, if your willing to listen."/>
    <n v="2500"/>
    <n v="250"/>
    <x v="2"/>
    <x v="0"/>
    <s v="USD"/>
    <n v="1423345339"/>
    <n v="1418161339"/>
    <b v="0"/>
    <n v="2"/>
    <b v="0"/>
    <x v="6"/>
    <n v="10"/>
    <n v="125"/>
    <s v="theater"/>
  </r>
  <r>
    <n v="2902"/>
    <s v="Bring the iconic story of Leontyne Price to the stage."/>
    <s v="Help me honor and bring &quot;The American Soprano&quot; Leontyne Price back to the stage one more time."/>
    <n v="2500"/>
    <n v="250"/>
    <x v="2"/>
    <x v="0"/>
    <s v="USD"/>
    <n v="1440412396"/>
    <n v="1437820396"/>
    <b v="0"/>
    <n v="1"/>
    <b v="0"/>
    <x v="6"/>
    <n v="10"/>
    <n v="250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2"/>
    <x v="0"/>
    <s v="USD"/>
    <n v="1441771218"/>
    <n v="1436587218"/>
    <b v="0"/>
    <n v="4"/>
    <b v="0"/>
    <x v="6"/>
    <n v="10"/>
    <n v="62.5"/>
    <s v="theater"/>
  </r>
  <r>
    <n v="2904"/>
    <s v="The Love Shack"/>
    <s v="A Tequila slammer with a slice of Tarantino, a line of the London Fringe scene and a shot of â€œBreaking Badâ€. New Writing."/>
    <n v="2500"/>
    <n v="250"/>
    <x v="2"/>
    <x v="1"/>
    <s v="GBP"/>
    <n v="1415534400"/>
    <n v="1414538031"/>
    <b v="0"/>
    <n v="4"/>
    <b v="0"/>
    <x v="6"/>
    <n v="10"/>
    <n v="62.5"/>
    <s v="theater"/>
  </r>
  <r>
    <n v="2905"/>
    <s v="DIANA's &quot;Late: A Cowboy Song&quot; by Sarah Ruhl"/>
    <s v="Philly-based feminist theatre's inaugural production about a woman's friendship with an awesome lady cowboy."/>
    <n v="2500"/>
    <n v="250"/>
    <x v="2"/>
    <x v="0"/>
    <s v="USD"/>
    <n v="1473211313"/>
    <n v="1472001713"/>
    <b v="0"/>
    <n v="17"/>
    <b v="0"/>
    <x v="6"/>
    <n v="10"/>
    <n v="14.71"/>
    <s v="theater"/>
  </r>
  <r>
    <n v="2906"/>
    <s v="NO HOMO at Atwater Village Theatre"/>
    <s v="The smash hit, award-winning comedy sashays onto the Los Angeles Theater Scene in a fabulous new production at Atwater Village Theatre."/>
    <n v="2500"/>
    <n v="250"/>
    <x v="2"/>
    <x v="0"/>
    <s v="USD"/>
    <n v="1438390800"/>
    <n v="1436888066"/>
    <b v="0"/>
    <n v="7"/>
    <b v="0"/>
    <x v="6"/>
    <n v="10"/>
    <n v="35.71"/>
    <s v="theater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s v="theater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2"/>
    <x v="0"/>
    <s v="USD"/>
    <n v="1465407219"/>
    <n v="1462815219"/>
    <b v="0"/>
    <n v="5"/>
    <b v="0"/>
    <x v="6"/>
    <n v="10"/>
    <n v="50"/>
    <s v="theater"/>
  </r>
  <r>
    <n v="2909"/>
    <s v="CONVERSATIONS WITH AN AVERAGE JOE"/>
    <s v="CONVERSATIONS WITH AN AVERAGE JOE tells our stories exposing those in charge of our lives and tells how to take control of country back"/>
    <n v="2500"/>
    <n v="250"/>
    <x v="2"/>
    <x v="0"/>
    <s v="USD"/>
    <n v="1416944760"/>
    <n v="1413527001"/>
    <b v="0"/>
    <n v="1"/>
    <b v="0"/>
    <x v="6"/>
    <n v="10"/>
    <n v="250"/>
    <s v="theater"/>
  </r>
  <r>
    <n v="2910"/>
    <s v="Strive"/>
    <s v="Free drama, dance and singing workshops for disadvantaged young people to inspire, create and help them follow their dreams."/>
    <n v="2500"/>
    <n v="250"/>
    <x v="2"/>
    <x v="1"/>
    <s v="GBP"/>
    <n v="1434139887"/>
    <n v="1428955887"/>
    <b v="0"/>
    <n v="1"/>
    <b v="0"/>
    <x v="6"/>
    <n v="10"/>
    <n v="250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2"/>
    <x v="0"/>
    <s v="USD"/>
    <n v="1435429626"/>
    <n v="1431973626"/>
    <b v="0"/>
    <n v="14"/>
    <b v="0"/>
    <x v="6"/>
    <n v="10"/>
    <n v="17.86"/>
    <s v="theater"/>
  </r>
  <r>
    <n v="2912"/>
    <s v="Fair Play"/>
    <s v="Set in Iceland, Fair Play is a a dark comedy- a play within a play. An extravaganza, fueled by Absinthe, and touched by the Surreal."/>
    <n v="2500"/>
    <n v="250"/>
    <x v="2"/>
    <x v="0"/>
    <s v="USD"/>
    <n v="1452827374"/>
    <n v="1450235374"/>
    <b v="0"/>
    <n v="26"/>
    <b v="0"/>
    <x v="6"/>
    <n v="10"/>
    <n v="9.6199999999999992"/>
    <s v="theater"/>
  </r>
  <r>
    <n v="2913"/>
    <s v="The Salem Haunted Magic Show"/>
    <s v="A LIVE history infused, frightening magic and mind reading show in the heart of the Halloween capital of the world, Salem, MA!!"/>
    <n v="2500"/>
    <n v="250"/>
    <x v="2"/>
    <x v="0"/>
    <s v="USD"/>
    <n v="1410041339"/>
    <n v="1404857339"/>
    <b v="0"/>
    <n v="2"/>
    <b v="0"/>
    <x v="6"/>
    <n v="10"/>
    <n v="125"/>
    <s v="theater"/>
  </r>
  <r>
    <n v="2914"/>
    <s v="Hercules the Panto"/>
    <s v="Hercules must complete four challenges in order to meet the father he never knew"/>
    <n v="2500"/>
    <n v="250"/>
    <x v="2"/>
    <x v="1"/>
    <s v="GBP"/>
    <n v="1426365994"/>
    <n v="1421185594"/>
    <b v="0"/>
    <n v="1"/>
    <b v="0"/>
    <x v="6"/>
    <n v="10"/>
    <n v="250"/>
    <s v="theater"/>
  </r>
  <r>
    <n v="2915"/>
    <s v="A Grimm Night for Hans Christian Anderson"/>
    <s v="An inclusive, cross community, multi-cultural theatre production for children aged 3 to 16 and their families"/>
    <n v="2500"/>
    <n v="245"/>
    <x v="2"/>
    <x v="1"/>
    <s v="GBP"/>
    <n v="1458117190"/>
    <n v="1455528790"/>
    <b v="0"/>
    <n v="3"/>
    <b v="0"/>
    <x v="6"/>
    <n v="10"/>
    <n v="81.67"/>
    <s v="theater"/>
  </r>
  <r>
    <n v="2916"/>
    <s v="An Interview With Gaddafi - The Stage Play"/>
    <s v="The moving dramatisation of one man's journey to find the truth behind the Libyan regime change."/>
    <n v="2500"/>
    <n v="243"/>
    <x v="2"/>
    <x v="1"/>
    <s v="GBP"/>
    <n v="1400498789"/>
    <n v="1398511589"/>
    <b v="0"/>
    <n v="7"/>
    <b v="0"/>
    <x v="6"/>
    <n v="10"/>
    <n v="34.71"/>
    <s v="theater"/>
  </r>
  <r>
    <n v="2917"/>
    <s v="Elevation Twelfth Night"/>
    <s v="Cross dressing, cross gartering, crossed swords. Cross a bridge and come see this fantastically fun rendition of Twelfth Night"/>
    <n v="2500"/>
    <n v="241"/>
    <x v="2"/>
    <x v="0"/>
    <s v="USD"/>
    <n v="1442381847"/>
    <n v="1440826647"/>
    <b v="0"/>
    <n v="9"/>
    <b v="0"/>
    <x v="6"/>
    <n v="10"/>
    <n v="26.78"/>
    <s v="theater"/>
  </r>
  <r>
    <n v="2918"/>
    <s v="When Johnny Comes Marching Home"/>
    <s v="A meta-theatrical retelling of Chekhov's Three Sisters, framed with Civil War Hymns, Dance, and wild theatricality."/>
    <n v="2500"/>
    <n v="241"/>
    <x v="2"/>
    <x v="0"/>
    <s v="USD"/>
    <n v="1446131207"/>
    <n v="1443712007"/>
    <b v="0"/>
    <n v="20"/>
    <b v="0"/>
    <x v="6"/>
    <n v="10"/>
    <n v="12.05"/>
    <s v="theater"/>
  </r>
  <r>
    <n v="2919"/>
    <s v="While the Stars Fall"/>
    <s v="A full staged reading of a new play about a boy who learns how to be happy from the most unexpected person."/>
    <n v="2500"/>
    <n v="241"/>
    <x v="2"/>
    <x v="0"/>
    <s v="USD"/>
    <n v="1407250329"/>
    <n v="1404658329"/>
    <b v="0"/>
    <n v="6"/>
    <b v="0"/>
    <x v="6"/>
    <n v="10"/>
    <n v="40.17"/>
    <s v="theater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s v="theater"/>
  </r>
  <r>
    <n v="2921"/>
    <s v="Fools Rush In: A Cabaret Benefiting BC/EFA Kickstarter"/>
    <s v="I'm creating a cabaret in which all donations go directly to Broadway Cares/Equity Fights AIDS."/>
    <n v="2500"/>
    <n v="240"/>
    <x v="0"/>
    <x v="0"/>
    <s v="USD"/>
    <n v="1411679804"/>
    <n v="1409087804"/>
    <b v="0"/>
    <n v="3"/>
    <b v="1"/>
    <x v="40"/>
    <n v="10"/>
    <n v="80"/>
    <s v="theater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x v="1"/>
    <s v="GBP"/>
    <n v="1431982727"/>
    <n v="1428094727"/>
    <b v="0"/>
    <n v="6"/>
    <b v="1"/>
    <x v="40"/>
    <n v="9"/>
    <n v="39.5"/>
    <s v="theater"/>
  </r>
  <r>
    <n v="2923"/>
    <s v="Kaylee's Senior Project"/>
    <s v="Spreading the love of theatre, one step at a time. I would like to produce a reading of one of my favorite musicals"/>
    <n v="2500"/>
    <n v="236"/>
    <x v="0"/>
    <x v="0"/>
    <s v="USD"/>
    <n v="1422068400"/>
    <n v="1420774779"/>
    <b v="0"/>
    <n v="10"/>
    <b v="1"/>
    <x v="40"/>
    <n v="9"/>
    <n v="23.6"/>
    <s v="theater"/>
  </r>
  <r>
    <n v="2924"/>
    <s v="There's No Place Like Home!"/>
    <s v="Theatre is home and there's no place like home!  So, click your heels three times, and come home to the magic we create for you!"/>
    <n v="2500"/>
    <n v="236"/>
    <x v="0"/>
    <x v="0"/>
    <s v="USD"/>
    <n v="1431143940"/>
    <n v="1428585710"/>
    <b v="0"/>
    <n v="147"/>
    <b v="1"/>
    <x v="40"/>
    <n v="9"/>
    <n v="1.61"/>
    <s v="theater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x v="0"/>
    <s v="USD"/>
    <n v="1410444068"/>
    <n v="1407852068"/>
    <b v="0"/>
    <n v="199"/>
    <b v="1"/>
    <x v="40"/>
    <n v="9"/>
    <n v="1.18"/>
    <s v="theater"/>
  </r>
  <r>
    <n v="2926"/>
    <s v="Mirror Image - An Original Musical"/>
    <s v="A musical, by Louis Lagalante and Patty Hamilton, that explores loss and the different ways we can choose to move on from it."/>
    <n v="2500"/>
    <n v="234"/>
    <x v="0"/>
    <x v="0"/>
    <s v="USD"/>
    <n v="1424715779"/>
    <n v="1423506179"/>
    <b v="0"/>
    <n v="50"/>
    <b v="1"/>
    <x v="40"/>
    <n v="9"/>
    <n v="4.68"/>
    <s v="theater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x v="0"/>
    <s v="USD"/>
    <n v="1405400400"/>
    <n v="1402934629"/>
    <b v="0"/>
    <n v="21"/>
    <b v="1"/>
    <x v="40"/>
    <n v="9"/>
    <n v="11.14"/>
    <s v="theater"/>
  </r>
  <r>
    <n v="2928"/>
    <s v="Music Theatre of Idaho Presents &quot;A Year with Frog and Toad"/>
    <s v="This is a touring production for schools in the Treasure Valley!"/>
    <n v="2500"/>
    <n v="234"/>
    <x v="0"/>
    <x v="0"/>
    <s v="USD"/>
    <n v="1457135846"/>
    <n v="1454543846"/>
    <b v="0"/>
    <n v="24"/>
    <b v="1"/>
    <x v="40"/>
    <n v="9"/>
    <n v="9.75"/>
    <s v="theater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x v="0"/>
    <s v="USD"/>
    <n v="1401024758"/>
    <n v="1398432758"/>
    <b v="0"/>
    <n v="32"/>
    <b v="1"/>
    <x v="40"/>
    <n v="9"/>
    <n v="7.28"/>
    <s v="theater"/>
  </r>
  <r>
    <n v="2930"/>
    <s v="Forbear! Theatre"/>
    <s v="Forbear! is a new theatre company aiming to produce exciting and innovative theatre using performers from a variety of disciplines."/>
    <n v="2500"/>
    <n v="233"/>
    <x v="0"/>
    <x v="1"/>
    <s v="GBP"/>
    <n v="1431007264"/>
    <n v="1428415264"/>
    <b v="0"/>
    <n v="62"/>
    <b v="1"/>
    <x v="40"/>
    <n v="9"/>
    <n v="3.76"/>
    <s v="theater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x v="5"/>
    <s v="CAD"/>
    <n v="1410761280"/>
    <n v="1408604363"/>
    <b v="0"/>
    <n v="9"/>
    <b v="1"/>
    <x v="40"/>
    <n v="9"/>
    <n v="25.56"/>
    <s v="theater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x v="2"/>
    <s v="AUD"/>
    <n v="1424516400"/>
    <n v="1421812637"/>
    <b v="0"/>
    <n v="38"/>
    <b v="1"/>
    <x v="40"/>
    <n v="9"/>
    <n v="6.05"/>
    <s v="theater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x v="0"/>
    <s v="USD"/>
    <n v="1465081053"/>
    <n v="1462489053"/>
    <b v="0"/>
    <n v="54"/>
    <b v="1"/>
    <x v="40"/>
    <n v="9"/>
    <n v="4.1900000000000004"/>
    <s v="theater"/>
  </r>
  <r>
    <n v="2934"/>
    <s v="Songs for a New World"/>
    <s v="Powerful community theatre production of Jason Robert Brown's &quot;Songs for a New World&quot; in London, Ontario."/>
    <n v="2413"/>
    <n v="225"/>
    <x v="0"/>
    <x v="5"/>
    <s v="CAD"/>
    <n v="1402845364"/>
    <n v="1400253364"/>
    <b v="0"/>
    <n v="37"/>
    <b v="1"/>
    <x v="40"/>
    <n v="9"/>
    <n v="6.08"/>
    <s v="theater"/>
  </r>
  <r>
    <n v="2935"/>
    <s v="Fresco presents SNOW WHITE - GARAGE OPERA!"/>
    <s v="Fresco brings a full scale operatic production to your neighborhood - SNOW WHITE, set to the world's greatest music!"/>
    <n v="2400"/>
    <n v="225"/>
    <x v="0"/>
    <x v="0"/>
    <s v="USD"/>
    <n v="1472490000"/>
    <n v="1467468008"/>
    <b v="0"/>
    <n v="39"/>
    <b v="1"/>
    <x v="40"/>
    <n v="9"/>
    <n v="5.77"/>
    <s v="theater"/>
  </r>
  <r>
    <n v="2936"/>
    <s v="Put Music in our Musical: Rosetown Playhouse"/>
    <s v="We need your help to complete our musical! Help us add two more original songs to our winter show, Babes in Toyland."/>
    <n v="2400"/>
    <n v="225"/>
    <x v="0"/>
    <x v="0"/>
    <s v="USD"/>
    <n v="1413176340"/>
    <n v="1412091423"/>
    <b v="0"/>
    <n v="34"/>
    <b v="1"/>
    <x v="40"/>
    <n v="9"/>
    <n v="6.62"/>
    <s v="theater"/>
  </r>
  <r>
    <n v="2937"/>
    <s v="UCAS"/>
    <s v="UCAS is a new British musical premiering at the Edinburgh Fringe Festival 2014."/>
    <n v="2400"/>
    <n v="225"/>
    <x v="0"/>
    <x v="1"/>
    <s v="GBP"/>
    <n v="1405249113"/>
    <n v="1402657113"/>
    <b v="0"/>
    <n v="55"/>
    <b v="1"/>
    <x v="40"/>
    <n v="9"/>
    <n v="4.09"/>
    <s v="theater"/>
  </r>
  <r>
    <n v="2938"/>
    <s v="Keep It Spinning."/>
    <s v="Keep It Spinning! Is an after-school, six week workshop, during which students create an musical based on on an overarching theme."/>
    <n v="2400"/>
    <n v="225"/>
    <x v="0"/>
    <x v="0"/>
    <s v="USD"/>
    <n v="1422636814"/>
    <n v="1420044814"/>
    <b v="0"/>
    <n v="32"/>
    <b v="1"/>
    <x v="40"/>
    <n v="9"/>
    <n v="7.03"/>
    <s v="theater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x v="0"/>
    <s v="USD"/>
    <n v="1409187600"/>
    <n v="1406316312"/>
    <b v="0"/>
    <n v="25"/>
    <b v="1"/>
    <x v="40"/>
    <n v="9"/>
    <n v="8.92"/>
    <s v="theater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x v="0"/>
    <s v="USD"/>
    <n v="1421606018"/>
    <n v="1418150018"/>
    <b v="0"/>
    <n v="33"/>
    <b v="1"/>
    <x v="40"/>
    <n v="9"/>
    <n v="6.76"/>
    <s v="theater"/>
  </r>
  <r>
    <n v="2941"/>
    <s v="Help Us Help Artists"/>
    <s v="Ovations wants to buy property to open a variety club to become the 1st minority owned club in Cincy, focusing on artists on the rise."/>
    <n v="2300"/>
    <n v="220"/>
    <x v="2"/>
    <x v="0"/>
    <s v="USD"/>
    <n v="1425250955"/>
    <n v="1422658955"/>
    <b v="0"/>
    <n v="1"/>
    <b v="0"/>
    <x v="38"/>
    <n v="10"/>
    <n v="220"/>
    <s v="theater"/>
  </r>
  <r>
    <n v="2942"/>
    <s v="Penmar Community Arts Society"/>
    <s v="YOUR community theatre:  provide a facility that is usable for presentation of movies, live music, live theatre and community events"/>
    <n v="2300"/>
    <n v="216"/>
    <x v="2"/>
    <x v="5"/>
    <s v="CAD"/>
    <n v="1450297080"/>
    <n v="1448565459"/>
    <b v="0"/>
    <n v="202"/>
    <b v="0"/>
    <x v="38"/>
    <n v="9"/>
    <n v="1.07"/>
    <s v="theater"/>
  </r>
  <r>
    <n v="2943"/>
    <s v="BlackSpace: Urban Performance Arts Collective"/>
    <s v="Building a Resource Network and Funding Capacity to support, empower and promote Afrocentric Arts in Metro Columbus"/>
    <n v="2300"/>
    <n v="216"/>
    <x v="2"/>
    <x v="0"/>
    <s v="USD"/>
    <n v="1428894380"/>
    <n v="1426302380"/>
    <b v="0"/>
    <n v="0"/>
    <b v="0"/>
    <x v="38"/>
    <n v="9"/>
    <s v="No Backers"/>
    <s v="theater"/>
  </r>
  <r>
    <n v="2944"/>
    <s v="Guardian Theatre, Arts in Education Theatre"/>
    <s v="Our vision: build and operate a Theater Arts Center for south-central Washington state in Goldendale."/>
    <n v="2300"/>
    <n v="216"/>
    <x v="2"/>
    <x v="0"/>
    <s v="USD"/>
    <n v="1433714198"/>
    <n v="1431122198"/>
    <b v="0"/>
    <n v="1"/>
    <b v="0"/>
    <x v="38"/>
    <n v="9"/>
    <n v="216"/>
    <s v="theater"/>
  </r>
  <r>
    <n v="2945"/>
    <s v="A Midsummer Night's Pub"/>
    <s v="Where people that enjoy theater, or just something new can go to have fun and experience varying types of theater in Albuquerque."/>
    <n v="2250"/>
    <n v="215"/>
    <x v="2"/>
    <x v="0"/>
    <s v="USD"/>
    <n v="1432437660"/>
    <n v="1429845660"/>
    <b v="0"/>
    <n v="0"/>
    <b v="0"/>
    <x v="38"/>
    <n v="10"/>
    <s v="No Backers"/>
    <s v="theater"/>
  </r>
  <r>
    <n v="2946"/>
    <s v="Create The Twisted Tree Theatre"/>
    <s v="I have set up a new theatre company, and am looking to raise funds to purchase a venue with a difference to a standard theatre."/>
    <n v="2250"/>
    <n v="215"/>
    <x v="2"/>
    <x v="1"/>
    <s v="GBP"/>
    <n v="1471265092"/>
    <n v="1468673092"/>
    <b v="0"/>
    <n v="2"/>
    <b v="0"/>
    <x v="38"/>
    <n v="10"/>
    <n v="107.5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2"/>
    <x v="0"/>
    <s v="USD"/>
    <n v="1480007460"/>
    <n v="1475760567"/>
    <b v="0"/>
    <n v="13"/>
    <b v="0"/>
    <x v="38"/>
    <n v="10"/>
    <n v="16.54"/>
    <s v="theater"/>
  </r>
  <r>
    <n v="2948"/>
    <s v="Xenu's Space Opera"/>
    <s v="The Space Opera is an action packed reenactment of Xenu's story, a sacred teaching thats considered a secret of the Scientology church"/>
    <n v="2220"/>
    <n v="214"/>
    <x v="2"/>
    <x v="0"/>
    <s v="USD"/>
    <n v="1433259293"/>
    <n v="1428075293"/>
    <b v="0"/>
    <n v="9"/>
    <b v="0"/>
    <x v="38"/>
    <n v="10"/>
    <n v="23.78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2"/>
    <x v="0"/>
    <s v="USD"/>
    <n v="1447965917"/>
    <n v="1445370317"/>
    <b v="0"/>
    <n v="2"/>
    <b v="0"/>
    <x v="38"/>
    <n v="10"/>
    <n v="106"/>
    <s v="theater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2"/>
    <x v="0"/>
    <s v="USD"/>
    <n v="1453538752"/>
    <n v="1450946752"/>
    <b v="0"/>
    <n v="0"/>
    <b v="0"/>
    <x v="38"/>
    <n v="10"/>
    <s v="No Backers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1"/>
    <x v="0"/>
    <s v="USD"/>
    <n v="1412536573"/>
    <n v="1408648573"/>
    <b v="0"/>
    <n v="58"/>
    <b v="0"/>
    <x v="38"/>
    <n v="10"/>
    <n v="3.66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1"/>
    <x v="0"/>
    <s v="USD"/>
    <n v="1476676800"/>
    <n v="1473957239"/>
    <b v="0"/>
    <n v="8"/>
    <b v="0"/>
    <x v="38"/>
    <n v="10"/>
    <n v="26.38"/>
    <s v="theater"/>
  </r>
  <r>
    <n v="2953"/>
    <s v="Pueblo Underground Theater (Canceled)"/>
    <s v="I want to purchase the former Bread Of Life Church and convert it into a multipurpose theater space for local talent."/>
    <n v="2200"/>
    <n v="211"/>
    <x v="1"/>
    <x v="0"/>
    <s v="USD"/>
    <n v="1444330821"/>
    <n v="1441738821"/>
    <b v="0"/>
    <n v="3"/>
    <b v="0"/>
    <x v="38"/>
    <n v="10"/>
    <n v="70.33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1"/>
    <x v="0"/>
    <s v="USD"/>
    <n v="1489669203"/>
    <n v="1487944803"/>
    <b v="0"/>
    <n v="0"/>
    <b v="0"/>
    <x v="38"/>
    <n v="10"/>
    <s v="No Backers"/>
    <s v="theater"/>
  </r>
  <r>
    <n v="2955"/>
    <s v="A Stage for Stage Door Theater Company (Canceled)"/>
    <s v="Stage Door Theater needs a stage for its current and future productions. Can you help?"/>
    <n v="2200"/>
    <n v="210"/>
    <x v="1"/>
    <x v="0"/>
    <s v="USD"/>
    <n v="1434476849"/>
    <n v="1431884849"/>
    <b v="0"/>
    <n v="11"/>
    <b v="0"/>
    <x v="38"/>
    <n v="10"/>
    <n v="19.09"/>
    <s v="theater"/>
  </r>
  <r>
    <n v="2956"/>
    <s v="A Happy Home for Hagan's House of Horrors (Canceled)"/>
    <s v="Family-owned and community-operated haunted Halloween attraction in Bladensburg, OH, needs your help to grow bigger!"/>
    <n v="2200"/>
    <n v="205"/>
    <x v="1"/>
    <x v="0"/>
    <s v="USD"/>
    <n v="1462402850"/>
    <n v="1459810850"/>
    <b v="0"/>
    <n v="20"/>
    <b v="0"/>
    <x v="38"/>
    <n v="9"/>
    <n v="10.25"/>
    <s v="theater"/>
  </r>
  <r>
    <n v="2957"/>
    <s v="BAMA Theatre Headset Campaign (Canceled)"/>
    <s v="Theatre in Tuscaloosa, AL built in the 1930s.  The headsets seem about that old. They are almost unusable."/>
    <n v="2200"/>
    <n v="205"/>
    <x v="1"/>
    <x v="0"/>
    <s v="USD"/>
    <n v="1427498172"/>
    <n v="1422317772"/>
    <b v="0"/>
    <n v="3"/>
    <b v="0"/>
    <x v="38"/>
    <n v="9"/>
    <n v="68.33"/>
    <s v="theater"/>
  </r>
  <r>
    <n v="2958"/>
    <s v="Uprising Theater (Canceled)"/>
    <s v="Chicago Based Theater Company and Venue Dedicated to Social Justice and Mainstreaming the Palestinian Narrative"/>
    <n v="2200"/>
    <n v="205"/>
    <x v="1"/>
    <x v="0"/>
    <s v="USD"/>
    <n v="1462729317"/>
    <n v="1457548917"/>
    <b v="0"/>
    <n v="0"/>
    <b v="0"/>
    <x v="38"/>
    <n v="9"/>
    <s v="No Backers"/>
    <s v="theater"/>
  </r>
  <r>
    <n v="2959"/>
    <s v="The Bath Theatre Bus (Canceled)"/>
    <s v="A magical, unique, theatre bus which aims to inspire the creative communities around Bath and create unique performance opportunities."/>
    <n v="2200"/>
    <n v="205"/>
    <x v="1"/>
    <x v="1"/>
    <s v="GBP"/>
    <n v="1465258325"/>
    <n v="1462666325"/>
    <b v="0"/>
    <n v="0"/>
    <b v="0"/>
    <x v="38"/>
    <n v="9"/>
    <s v="No Backers"/>
    <s v="theater"/>
  </r>
  <r>
    <n v="2960"/>
    <s v="Lynnewood Hall Restoration (Canceled)"/>
    <s v="Built in the late 1800's, this 70K sq. feet estate has fallen into disrepair.  Seeking to buy and convert to useful space"/>
    <n v="2200"/>
    <n v="205"/>
    <x v="1"/>
    <x v="0"/>
    <s v="USD"/>
    <n v="1410459023"/>
    <n v="1407867023"/>
    <b v="0"/>
    <n v="0"/>
    <b v="0"/>
    <x v="38"/>
    <n v="9"/>
    <s v="No Backers"/>
    <s v="theater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x v="0"/>
    <s v="USD"/>
    <n v="1427342400"/>
    <n v="1424927159"/>
    <b v="0"/>
    <n v="108"/>
    <b v="1"/>
    <x v="6"/>
    <n v="10"/>
    <n v="1.9"/>
    <s v="theater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x v="0"/>
    <s v="USD"/>
    <n v="1425193140"/>
    <n v="1422769906"/>
    <b v="0"/>
    <n v="20"/>
    <b v="1"/>
    <x v="6"/>
    <n v="10"/>
    <n v="10.199999999999999"/>
    <s v="theater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x v="0"/>
    <s v="USD"/>
    <n v="1435835824"/>
    <n v="1433243824"/>
    <b v="0"/>
    <n v="98"/>
    <b v="1"/>
    <x v="6"/>
    <n v="10"/>
    <n v="2.08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x v="0"/>
    <s v="USD"/>
    <n v="1407360720"/>
    <n v="1404769819"/>
    <b v="0"/>
    <n v="196"/>
    <b v="1"/>
    <x v="6"/>
    <n v="10"/>
    <n v="1.03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x v="0"/>
    <s v="USD"/>
    <n v="1436290233"/>
    <n v="1433698233"/>
    <b v="0"/>
    <n v="39"/>
    <b v="1"/>
    <x v="6"/>
    <n v="10"/>
    <n v="5.18"/>
    <s v="theater"/>
  </r>
  <r>
    <n v="2966"/>
    <s v="Fat Pig, The Play!"/>
    <s v="Bringing one of Neil LaBute's incredibly witty and viciously honest plays, about body image and the effect it has on us, to life!"/>
    <n v="2100"/>
    <n v="201"/>
    <x v="0"/>
    <x v="0"/>
    <s v="USD"/>
    <n v="1442425412"/>
    <n v="1439833412"/>
    <b v="0"/>
    <n v="128"/>
    <b v="1"/>
    <x v="6"/>
    <n v="10"/>
    <n v="1.57"/>
    <s v="theater"/>
  </r>
  <r>
    <n v="2967"/>
    <s v="Scissortail: A play about the Oklahoma City Bombing"/>
    <s v="Scissortail is a story of loss, grief, and recovery based on the events of the 1995 Oklahoma City Bombing."/>
    <n v="2100"/>
    <n v="201"/>
    <x v="0"/>
    <x v="0"/>
    <s v="USD"/>
    <n v="1425872692"/>
    <n v="1423284292"/>
    <b v="0"/>
    <n v="71"/>
    <b v="1"/>
    <x v="6"/>
    <n v="10"/>
    <n v="2.83"/>
    <s v="theater"/>
  </r>
  <r>
    <n v="2968"/>
    <s v="The Curse of the Babywoman @ FringeNYC"/>
    <s v="The Curse of the Babywoman is real â€” and it is coming to FringeNYC this August."/>
    <n v="2001"/>
    <n v="201"/>
    <x v="0"/>
    <x v="0"/>
    <s v="USD"/>
    <n v="1471406340"/>
    <n v="1470227660"/>
    <b v="0"/>
    <n v="47"/>
    <b v="1"/>
    <x v="6"/>
    <n v="10"/>
    <n v="4.28"/>
    <s v="theater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x v="5"/>
    <s v="CAD"/>
    <n v="1430693460"/>
    <n v="1428087153"/>
    <b v="0"/>
    <n v="17"/>
    <b v="1"/>
    <x v="6"/>
    <n v="10"/>
    <n v="11.76"/>
    <s v="theater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x v="0"/>
    <s v="USD"/>
    <n v="1405699451"/>
    <n v="1403107451"/>
    <b v="0"/>
    <n v="91"/>
    <b v="1"/>
    <x v="6"/>
    <n v="10"/>
    <n v="2.2000000000000002"/>
    <s v="theater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x v="6"/>
    <n v="10"/>
    <n v="4.6500000000000004"/>
    <s v="theater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s v="theater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x v="0"/>
    <s v="USD"/>
    <n v="1451620800"/>
    <n v="1449171508"/>
    <b v="0"/>
    <n v="33"/>
    <b v="1"/>
    <x v="6"/>
    <n v="10"/>
    <n v="6.06"/>
    <s v="theater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x v="0"/>
    <s v="USD"/>
    <n v="1411695300"/>
    <n v="1409275671"/>
    <b v="0"/>
    <n v="87"/>
    <b v="1"/>
    <x v="6"/>
    <n v="10"/>
    <n v="2.2999999999999998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x v="0"/>
    <s v="USD"/>
    <n v="1417057200"/>
    <n v="1414599886"/>
    <b v="0"/>
    <n v="113"/>
    <b v="1"/>
    <x v="6"/>
    <n v="10"/>
    <n v="1.77"/>
    <s v="theater"/>
  </r>
  <r>
    <n v="2976"/>
    <s v="Pizza Delique"/>
    <s v="A play that addresses an important social issue, brought to light by members of the UoM Drama Society."/>
    <n v="2000"/>
    <n v="200"/>
    <x v="0"/>
    <x v="1"/>
    <s v="GBP"/>
    <n v="1457870400"/>
    <n v="1456421530"/>
    <b v="0"/>
    <n v="14"/>
    <b v="1"/>
    <x v="6"/>
    <n v="10"/>
    <n v="14.29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x v="0"/>
    <s v="USD"/>
    <n v="1427076840"/>
    <n v="1421960934"/>
    <b v="0"/>
    <n v="30"/>
    <b v="1"/>
    <x v="6"/>
    <n v="10"/>
    <n v="6.63"/>
    <s v="theater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x v="0"/>
    <s v="USD"/>
    <n v="1413784740"/>
    <n v="1412954547"/>
    <b v="0"/>
    <n v="16"/>
    <b v="1"/>
    <x v="6"/>
    <n v="10"/>
    <n v="12.25"/>
    <s v="theater"/>
  </r>
  <r>
    <n v="2979"/>
    <s v="'ART'"/>
    <s v="Dear Stone returns with Yasmina Reza's 'ART', a compelling, clever exploration of friendship under duress. Thanks for watching!"/>
    <n v="2000"/>
    <n v="196"/>
    <x v="0"/>
    <x v="0"/>
    <s v="USD"/>
    <n v="1420524000"/>
    <n v="1419104823"/>
    <b v="0"/>
    <n v="46"/>
    <b v="1"/>
    <x v="6"/>
    <n v="10"/>
    <n v="4.26"/>
    <s v="theater"/>
  </r>
  <r>
    <n v="2980"/>
    <s v="INDEPENDENCE NYC"/>
    <s v="1 director, 4 actors, and a whole lotta determination. Help us bring this brilliant story to the heart of NYC!"/>
    <n v="2000"/>
    <n v="195"/>
    <x v="0"/>
    <x v="0"/>
    <s v="USD"/>
    <n v="1440381600"/>
    <n v="1438639130"/>
    <b v="0"/>
    <n v="24"/>
    <b v="1"/>
    <x v="6"/>
    <n v="10"/>
    <n v="8.1300000000000008"/>
    <s v="theater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x v="17"/>
    <s v="EUR"/>
    <n v="1443014756"/>
    <n v="1439126756"/>
    <b v="1"/>
    <n v="97"/>
    <b v="1"/>
    <x v="38"/>
    <n v="10"/>
    <n v="2.0099999999999998"/>
    <s v="theater"/>
  </r>
  <r>
    <n v="2982"/>
    <s v="Railway Playhouse: Setting up a community arts space"/>
    <s v="Renovating this historical landmark, into an arts venue and theatre space for the community."/>
    <n v="2000"/>
    <n v="195"/>
    <x v="0"/>
    <x v="1"/>
    <s v="GBP"/>
    <n v="1455208143"/>
    <n v="1452616143"/>
    <b v="1"/>
    <n v="59"/>
    <b v="1"/>
    <x v="38"/>
    <n v="10"/>
    <n v="3.31"/>
    <s v="theater"/>
  </r>
  <r>
    <n v="2983"/>
    <s v="Build the House of Dad's!"/>
    <s v="Dad's Garage Theatre Company needs your help buying our new, forever home by hitting our $150,000 STRETCH GOAL!"/>
    <n v="2000"/>
    <n v="194"/>
    <x v="0"/>
    <x v="0"/>
    <s v="USD"/>
    <n v="1415722236"/>
    <n v="1410534636"/>
    <b v="1"/>
    <n v="1095"/>
    <b v="1"/>
    <x v="38"/>
    <n v="10"/>
    <n v="0.18"/>
    <s v="theater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x v="0"/>
    <s v="USD"/>
    <n v="1472020881"/>
    <n v="1469428881"/>
    <b v="1"/>
    <n v="218"/>
    <b v="1"/>
    <x v="38"/>
    <n v="10"/>
    <n v="0.87"/>
    <s v="theater"/>
  </r>
  <r>
    <n v="2985"/>
    <s v="React Aerial Studio"/>
    <s v="From the moment we flew in to the world of The Circus, we have dreamed of opening our own studio. Help us get our dream off the ground!"/>
    <n v="2000"/>
    <n v="190"/>
    <x v="0"/>
    <x v="4"/>
    <s v="NZD"/>
    <n v="1477886400"/>
    <n v="1476228128"/>
    <b v="0"/>
    <n v="111"/>
    <b v="1"/>
    <x v="38"/>
    <n v="10"/>
    <n v="1.71"/>
    <s v="theater"/>
  </r>
  <r>
    <n v="2986"/>
    <s v="Higher Education"/>
    <s v="Support the circus arts and help our aerial students work with more height. With your support, we will install beams at 19ft!"/>
    <n v="2000"/>
    <n v="189"/>
    <x v="0"/>
    <x v="1"/>
    <s v="GBP"/>
    <n v="1462100406"/>
    <n v="1456920006"/>
    <b v="0"/>
    <n v="56"/>
    <b v="1"/>
    <x v="38"/>
    <n v="9"/>
    <n v="3.38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x v="0"/>
    <s v="USD"/>
    <n v="1476316800"/>
    <n v="1473837751"/>
    <b v="0"/>
    <n v="265"/>
    <b v="1"/>
    <x v="38"/>
    <n v="9"/>
    <n v="0.71"/>
    <s v="theater"/>
  </r>
  <r>
    <n v="2988"/>
    <s v="Curtain up at the Shoebox Theatre!"/>
    <s v="Since October 2015 the Shoebox Theatre has become a hub of creativity - The next step in our journey is to hang stage curtains!"/>
    <n v="2000"/>
    <n v="187"/>
    <x v="0"/>
    <x v="1"/>
    <s v="GBP"/>
    <n v="1466412081"/>
    <n v="1463820081"/>
    <b v="0"/>
    <n v="28"/>
    <b v="1"/>
    <x v="38"/>
    <n v="9"/>
    <n v="6.68"/>
    <s v="theater"/>
  </r>
  <r>
    <n v="2989"/>
    <s v="Let's Light Up The Gem!"/>
    <s v="Bring the movies back to Bethel, Maine."/>
    <n v="2000"/>
    <n v="186"/>
    <x v="0"/>
    <x v="0"/>
    <s v="USD"/>
    <n v="1450673940"/>
    <n v="1448756962"/>
    <b v="0"/>
    <n v="364"/>
    <b v="1"/>
    <x v="38"/>
    <n v="9"/>
    <n v="0.51"/>
    <s v="theater"/>
  </r>
  <r>
    <n v="2990"/>
    <s v="The Gloria Theatre Project"/>
    <s v="We are a non-profit revitalizing the Gloria Theatre - our gift to the community - and we need your help #arts #community #theater"/>
    <n v="2000"/>
    <n v="185"/>
    <x v="0"/>
    <x v="0"/>
    <s v="USD"/>
    <n v="1452174420"/>
    <n v="1449150420"/>
    <b v="0"/>
    <n v="27"/>
    <b v="1"/>
    <x v="38"/>
    <n v="9"/>
    <n v="6.85"/>
    <s v="theater"/>
  </r>
  <r>
    <n v="2991"/>
    <s v="gimmeLIVE @ 9 Wallis"/>
    <s v="A new intimate listening room with tables &amp; theatre seating where artist &amp; fans connect through music, comedy &amp; performing arts."/>
    <n v="2000"/>
    <n v="185"/>
    <x v="0"/>
    <x v="0"/>
    <s v="USD"/>
    <n v="1485547530"/>
    <n v="1483646730"/>
    <b v="0"/>
    <n v="93"/>
    <b v="1"/>
    <x v="38"/>
    <n v="9"/>
    <n v="1.99"/>
    <s v="theater"/>
  </r>
  <r>
    <n v="2992"/>
    <s v="Th'underGrounds"/>
    <s v="Creating a non-profit CAFE &amp; VILLAGE COMMONS in SE Portland, in service to Neighbors, Kids, Artists &amp; the Underserved"/>
    <n v="2000"/>
    <n v="180"/>
    <x v="0"/>
    <x v="0"/>
    <s v="USD"/>
    <n v="1476037510"/>
    <n v="1473445510"/>
    <b v="0"/>
    <n v="64"/>
    <b v="1"/>
    <x v="38"/>
    <n v="9"/>
    <n v="2.81"/>
    <s v="theater"/>
  </r>
  <r>
    <n v="2993"/>
    <s v="TRUE WEST: Think, Dog! Productions"/>
    <s v="Help us build the Kitchen from Hell!"/>
    <n v="2000"/>
    <n v="180"/>
    <x v="0"/>
    <x v="0"/>
    <s v="USD"/>
    <n v="1455998867"/>
    <n v="1453406867"/>
    <b v="0"/>
    <n v="22"/>
    <b v="1"/>
    <x v="38"/>
    <n v="9"/>
    <n v="8.18"/>
    <s v="theater"/>
  </r>
  <r>
    <n v="2994"/>
    <s v="St. Michael Boat Parties - Halloween and Beyond!"/>
    <s v="Help the hosts of the infamous St. Michael sustain and create epic boat parties through Halloween and into 2015"/>
    <n v="2000"/>
    <n v="180"/>
    <x v="0"/>
    <x v="1"/>
    <s v="GBP"/>
    <n v="1412335772"/>
    <n v="1409743772"/>
    <b v="0"/>
    <n v="59"/>
    <b v="1"/>
    <x v="38"/>
    <n v="9"/>
    <n v="3.05"/>
    <s v="theater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x v="0"/>
    <s v="USD"/>
    <n v="1484841471"/>
    <n v="1482249471"/>
    <b v="0"/>
    <n v="249"/>
    <b v="1"/>
    <x v="38"/>
    <n v="9"/>
    <n v="0.72"/>
    <s v="theater"/>
  </r>
  <r>
    <n v="2996"/>
    <s v="Sea Tea Improv's Comedy Theater in Hartford, CT"/>
    <s v="A permanent home for comedy in Connecticut in the heart of downtown Hartford."/>
    <n v="2000"/>
    <n v="180"/>
    <x v="0"/>
    <x v="0"/>
    <s v="USD"/>
    <n v="1432677240"/>
    <n v="1427493240"/>
    <b v="0"/>
    <n v="392"/>
    <b v="1"/>
    <x v="38"/>
    <n v="9"/>
    <n v="0.46"/>
    <s v="theater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x v="0"/>
    <s v="USD"/>
    <n v="1488171540"/>
    <n v="1486661793"/>
    <b v="0"/>
    <n v="115"/>
    <b v="1"/>
    <x v="38"/>
    <n v="9"/>
    <n v="1.55"/>
    <s v="theater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x v="0"/>
    <s v="USD"/>
    <n v="1402892700"/>
    <n v="1400474329"/>
    <b v="0"/>
    <n v="433"/>
    <b v="1"/>
    <x v="38"/>
    <n v="9"/>
    <n v="0.41"/>
    <s v="theater"/>
  </r>
  <r>
    <n v="2999"/>
    <s v="RAT Fund-Riser"/>
    <s v="Restless Artists' Theatre is building risers and installing better lighting for our patrons.  We need to purchase raw materials."/>
    <n v="2000"/>
    <n v="177"/>
    <x v="0"/>
    <x v="0"/>
    <s v="USD"/>
    <n v="1488333600"/>
    <n v="1487094360"/>
    <b v="0"/>
    <n v="20"/>
    <b v="1"/>
    <x v="38"/>
    <n v="9"/>
    <n v="8.85"/>
    <s v="theater"/>
  </r>
  <r>
    <n v="3000"/>
    <s v="Voices From The Future"/>
    <s v="A benefit show featuring musicians, dancers &amp; poets all under age 30 to raise money in support of LGBTQ rights and programs."/>
    <n v="2000"/>
    <n v="177"/>
    <x v="0"/>
    <x v="0"/>
    <s v="USD"/>
    <n v="1485885600"/>
    <n v="1484682670"/>
    <b v="0"/>
    <n v="8"/>
    <b v="1"/>
    <x v="38"/>
    <n v="9"/>
    <n v="22.13"/>
    <s v="theater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x v="0"/>
    <s v="USD"/>
    <n v="1468445382"/>
    <n v="1465853382"/>
    <b v="0"/>
    <n v="175"/>
    <b v="1"/>
    <x v="38"/>
    <n v="9"/>
    <n v="1"/>
    <s v="theater"/>
  </r>
  <r>
    <n v="3002"/>
    <s v="Help Fund the &quot;Back Room&quot; Arts Space at Jimmy's No 43!"/>
    <s v="Make the workshop/ small stage space at Jimmy's No 43 even better than before!"/>
    <n v="2000"/>
    <n v="175"/>
    <x v="0"/>
    <x v="0"/>
    <s v="USD"/>
    <n v="1356552252"/>
    <n v="1353960252"/>
    <b v="0"/>
    <n v="104"/>
    <b v="1"/>
    <x v="38"/>
    <n v="9"/>
    <n v="1.68"/>
    <s v="theater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x v="0"/>
    <s v="USD"/>
    <n v="1456811940"/>
    <n v="1454098976"/>
    <b v="0"/>
    <n v="17"/>
    <b v="1"/>
    <x v="38"/>
    <n v="9"/>
    <n v="10.18"/>
    <s v="theater"/>
  </r>
  <r>
    <n v="3004"/>
    <s v="Save the Agawam Cinemas"/>
    <s v="The Agawam Cinemas is to be successfully reopened by new ownership and the twin theaters must be converted to digital projection."/>
    <n v="2000"/>
    <n v="170"/>
    <x v="0"/>
    <x v="0"/>
    <s v="USD"/>
    <n v="1416089324"/>
    <n v="1413493724"/>
    <b v="0"/>
    <n v="277"/>
    <b v="1"/>
    <x v="38"/>
    <n v="9"/>
    <n v="0.61"/>
    <s v="theater"/>
  </r>
  <r>
    <n v="3005"/>
    <s v="Pangea House Revitalization Project"/>
    <s v="Pangea House is a collectively run, all ages music venue and community space in desperate need of some renovation and updates."/>
    <n v="2000"/>
    <n v="170"/>
    <x v="0"/>
    <x v="0"/>
    <s v="USD"/>
    <n v="1412611905"/>
    <n v="1410019905"/>
    <b v="0"/>
    <n v="118"/>
    <b v="1"/>
    <x v="38"/>
    <n v="9"/>
    <n v="1.44"/>
    <s v="theater"/>
  </r>
  <r>
    <n v="3006"/>
    <s v="ONTARIO STREET THEATRE in Port Hope."/>
    <s v="We're an affordable theatre and rental space that can be molded into anything by anyone."/>
    <n v="2000"/>
    <n v="170"/>
    <x v="0"/>
    <x v="5"/>
    <s v="CAD"/>
    <n v="1418580591"/>
    <n v="1415988591"/>
    <b v="0"/>
    <n v="97"/>
    <b v="1"/>
    <x v="38"/>
    <n v="9"/>
    <n v="1.75"/>
    <s v="theater"/>
  </r>
  <r>
    <n v="3007"/>
    <s v="Bethlem"/>
    <s v="Consuite for 2015 CoreCon.  An adventure into insanity."/>
    <n v="2000"/>
    <n v="170"/>
    <x v="0"/>
    <x v="0"/>
    <s v="USD"/>
    <n v="1429938683"/>
    <n v="1428124283"/>
    <b v="0"/>
    <n v="20"/>
    <b v="1"/>
    <x v="38"/>
    <n v="9"/>
    <n v="8.5"/>
    <s v="theater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x v="0"/>
    <s v="USD"/>
    <n v="1453352719"/>
    <n v="1450760719"/>
    <b v="0"/>
    <n v="26"/>
    <b v="1"/>
    <x v="38"/>
    <n v="9"/>
    <n v="6.54"/>
    <s v="theater"/>
  </r>
  <r>
    <n v="3009"/>
    <s v="Montauk Surf Museum"/>
    <s v="The Montauk Surf Museum will present ocean science, as well as the art and history of surfing to visitors and schools in creative ways."/>
    <n v="2000"/>
    <n v="165"/>
    <x v="0"/>
    <x v="0"/>
    <s v="USD"/>
    <n v="1417012840"/>
    <n v="1414417240"/>
    <b v="0"/>
    <n v="128"/>
    <b v="1"/>
    <x v="38"/>
    <n v="8"/>
    <n v="1.29"/>
    <s v="theater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x v="0"/>
    <s v="USD"/>
    <n v="1424548719"/>
    <n v="1419364719"/>
    <b v="0"/>
    <n v="15"/>
    <b v="1"/>
    <x v="38"/>
    <n v="8"/>
    <n v="11"/>
    <s v="theater"/>
  </r>
  <r>
    <n v="3011"/>
    <s v="Katharsis Teatro en Navidad"/>
    <s v="Necesitamos tu ayuda para poder llevar la magia del teatro universitario al Teatro Lagrada de Madrid el 23 de diciembre :)"/>
    <n v="2000"/>
    <n v="162"/>
    <x v="0"/>
    <x v="3"/>
    <s v="EUR"/>
    <n v="1450911540"/>
    <n v="1448536516"/>
    <b v="0"/>
    <n v="25"/>
    <b v="1"/>
    <x v="38"/>
    <n v="8"/>
    <n v="6.48"/>
    <s v="theater"/>
  </r>
  <r>
    <n v="3012"/>
    <s v="Up-lifting Up-Fit!"/>
    <s v="Spring Theatre has recently found a new home in the heart of Winston Salem. We need your help for an up-lifting up-fit!"/>
    <n v="2000"/>
    <n v="160"/>
    <x v="0"/>
    <x v="0"/>
    <s v="USD"/>
    <n v="1423587130"/>
    <n v="1421772730"/>
    <b v="0"/>
    <n v="55"/>
    <b v="1"/>
    <x v="38"/>
    <n v="8"/>
    <n v="2.91"/>
    <s v="theater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x v="0"/>
    <s v="USD"/>
    <n v="1434917049"/>
    <n v="1432325049"/>
    <b v="0"/>
    <n v="107"/>
    <b v="1"/>
    <x v="38"/>
    <n v="8"/>
    <n v="1.5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x v="0"/>
    <s v="USD"/>
    <n v="1415163600"/>
    <n v="1412737080"/>
    <b v="0"/>
    <n v="557"/>
    <b v="1"/>
    <x v="38"/>
    <n v="8"/>
    <n v="0.28000000000000003"/>
    <s v="theater"/>
  </r>
  <r>
    <n v="3015"/>
    <s v="A Sign for 34 West"/>
    <s v="We're turning an old yogurt shop into a live theater in downtown Charleston.   Please help us hang our sign!"/>
    <n v="2000"/>
    <n v="155"/>
    <x v="0"/>
    <x v="0"/>
    <s v="USD"/>
    <n v="1402459200"/>
    <n v="1401125238"/>
    <b v="0"/>
    <n v="40"/>
    <b v="1"/>
    <x v="38"/>
    <n v="8"/>
    <n v="3.88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x v="0"/>
    <s v="USD"/>
    <n v="1405688952"/>
    <n v="1400504952"/>
    <b v="0"/>
    <n v="36"/>
    <b v="1"/>
    <x v="38"/>
    <n v="8"/>
    <n v="4.25"/>
    <s v="theater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x v="0"/>
    <s v="USD"/>
    <n v="1408566243"/>
    <n v="1405974243"/>
    <b v="0"/>
    <n v="159"/>
    <b v="1"/>
    <x v="38"/>
    <n v="8"/>
    <n v="0.96"/>
    <s v="theater"/>
  </r>
  <r>
    <n v="3018"/>
    <s v="Why Theatre"/>
    <s v="Le projet vise la crÃ©ation dâ€™un lieu de rÃ©sidence, recherche et formation dÃ©diÃ© Ã  l'art vivant, l'image et la narration."/>
    <n v="2000"/>
    <n v="153"/>
    <x v="0"/>
    <x v="6"/>
    <s v="EUR"/>
    <n v="1437429600"/>
    <n v="1433747376"/>
    <b v="0"/>
    <n v="41"/>
    <b v="1"/>
    <x v="38"/>
    <n v="8"/>
    <n v="3.73"/>
    <s v="theater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x v="0"/>
    <s v="USD"/>
    <n v="1401159600"/>
    <n v="1398801620"/>
    <b v="0"/>
    <n v="226"/>
    <b v="1"/>
    <x v="38"/>
    <n v="8"/>
    <n v="0.67"/>
    <s v="theater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x v="0"/>
    <s v="USD"/>
    <n v="1439583533"/>
    <n v="1434399533"/>
    <b v="0"/>
    <n v="30"/>
    <b v="1"/>
    <x v="38"/>
    <n v="8"/>
    <n v="5.03"/>
    <s v="theater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x v="0"/>
    <s v="USD"/>
    <n v="1479794340"/>
    <n v="1476715869"/>
    <b v="0"/>
    <n v="103"/>
    <b v="1"/>
    <x v="38"/>
    <n v="8"/>
    <n v="1.47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x v="0"/>
    <s v="USD"/>
    <n v="1472338409"/>
    <n v="1468450409"/>
    <b v="0"/>
    <n v="62"/>
    <b v="1"/>
    <x v="38"/>
    <n v="8"/>
    <n v="2.44"/>
    <s v="theater"/>
  </r>
  <r>
    <n v="3023"/>
    <s v="The Night Watch"/>
    <s v="Antonia Goddard Productions in association with Jethro Compton Productions presents THE NIGHT WATCH, an exciting new historical drama."/>
    <n v="2000"/>
    <n v="151"/>
    <x v="0"/>
    <x v="1"/>
    <s v="GBP"/>
    <n v="1434039186"/>
    <n v="1430151186"/>
    <b v="0"/>
    <n v="6"/>
    <b v="1"/>
    <x v="38"/>
    <n v="8"/>
    <n v="25.17"/>
    <s v="theater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x v="0"/>
    <s v="USD"/>
    <n v="1349567475"/>
    <n v="1346975475"/>
    <b v="0"/>
    <n v="182"/>
    <b v="1"/>
    <x v="38"/>
    <n v="8"/>
    <n v="0.83"/>
    <s v="theater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x v="1"/>
    <s v="GBP"/>
    <n v="1401465600"/>
    <n v="1399032813"/>
    <b v="0"/>
    <n v="145"/>
    <b v="1"/>
    <x v="38"/>
    <n v="8"/>
    <n v="1.03"/>
    <s v="theater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x v="1"/>
    <s v="GBP"/>
    <n v="1488538892"/>
    <n v="1487329292"/>
    <b v="0"/>
    <n v="25"/>
    <b v="1"/>
    <x v="38"/>
    <n v="8"/>
    <n v="6"/>
    <s v="theater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x v="38"/>
    <n v="8"/>
    <n v="0.47"/>
    <s v="theater"/>
  </r>
  <r>
    <n v="3028"/>
    <s v="A Home for Vegas Theatre Hub"/>
    <s v="We have a space! Help us fill it with a stage, chairs, gear and audiences' laughter!"/>
    <n v="2000"/>
    <n v="150"/>
    <x v="0"/>
    <x v="0"/>
    <s v="USD"/>
    <n v="1471242025"/>
    <n v="1468650025"/>
    <b v="0"/>
    <n v="99"/>
    <b v="1"/>
    <x v="38"/>
    <n v="8"/>
    <n v="1.52"/>
    <s v="theater"/>
  </r>
  <r>
    <n v="3029"/>
    <s v="Ground Floor Theatre"/>
    <s v="We're building a new theatre venue in Austin! Austin is growing, but we are losing space for artists- help us keep local theatre alive!"/>
    <n v="2000"/>
    <n v="150"/>
    <x v="0"/>
    <x v="0"/>
    <s v="USD"/>
    <n v="1416285300"/>
    <n v="1413824447"/>
    <b v="0"/>
    <n v="348"/>
    <b v="1"/>
    <x v="38"/>
    <n v="8"/>
    <n v="0.43"/>
    <s v="theater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x v="0"/>
    <s v="USD"/>
    <n v="1442426171"/>
    <n v="1439834171"/>
    <b v="0"/>
    <n v="41"/>
    <b v="1"/>
    <x v="38"/>
    <n v="7"/>
    <n v="3.63"/>
    <s v="theater"/>
  </r>
  <r>
    <n v="3031"/>
    <s v="Blue Thyme Nights"/>
    <s v="Blue Thyme Nights is the production of Am I Blue by Beth Henley &amp; Thymus Vulgaris by Lanford  Wilson._x000a__x000a_Artwork by Charlotte Ager"/>
    <n v="2000"/>
    <n v="146"/>
    <x v="0"/>
    <x v="0"/>
    <s v="USD"/>
    <n v="1476479447"/>
    <n v="1471295447"/>
    <b v="0"/>
    <n v="29"/>
    <b v="1"/>
    <x v="38"/>
    <n v="7"/>
    <n v="5.03"/>
    <s v="theater"/>
  </r>
  <r>
    <n v="3032"/>
    <s v="Silent Valley : A Haunting"/>
    <s v="One night only, not-for-profit, neighborhood haunted attraction that will scare your mask off! Coming this Halloween."/>
    <n v="2000"/>
    <n v="145"/>
    <x v="0"/>
    <x v="0"/>
    <s v="USD"/>
    <n v="1441933459"/>
    <n v="1439341459"/>
    <b v="0"/>
    <n v="25"/>
    <b v="1"/>
    <x v="38"/>
    <n v="7"/>
    <n v="5.8"/>
    <s v="theater"/>
  </r>
  <r>
    <n v="3033"/>
    <s v="Stagelights Studio by Pam Kinter, Greensboro"/>
    <s v="Finally Stagelights will have a space of our very own!  Be a part of this exciting new adventure in Greensboro!!"/>
    <n v="2000"/>
    <n v="145"/>
    <x v="0"/>
    <x v="0"/>
    <s v="USD"/>
    <n v="1471487925"/>
    <n v="1468895925"/>
    <b v="0"/>
    <n v="23"/>
    <b v="1"/>
    <x v="38"/>
    <n v="7"/>
    <n v="6.3"/>
    <s v="theater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x v="0"/>
    <s v="USD"/>
    <n v="1477972740"/>
    <n v="1475326255"/>
    <b v="0"/>
    <n v="1260"/>
    <b v="1"/>
    <x v="38"/>
    <n v="7"/>
    <n v="0.12"/>
    <s v="theater"/>
  </r>
  <r>
    <n v="3035"/>
    <s v="The Coalition Theater"/>
    <s v="Help create a permanent home for live comedy shows and classes in Downtown RVA."/>
    <n v="2000"/>
    <n v="142"/>
    <x v="0"/>
    <x v="0"/>
    <s v="USD"/>
    <n v="1367674009"/>
    <n v="1365082009"/>
    <b v="0"/>
    <n v="307"/>
    <b v="1"/>
    <x v="38"/>
    <n v="7"/>
    <n v="0.46"/>
    <s v="theater"/>
  </r>
  <r>
    <n v="3036"/>
    <s v="Save the Studio!"/>
    <s v="Help Synetic Theater create a new Studio to produce amazing  shows in the 2013/14 season and train awesome artists of all ages!"/>
    <n v="2000"/>
    <n v="141"/>
    <x v="0"/>
    <x v="0"/>
    <s v="USD"/>
    <n v="1376654340"/>
    <n v="1373568644"/>
    <b v="0"/>
    <n v="329"/>
    <b v="1"/>
    <x v="38"/>
    <n v="7"/>
    <n v="0.4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x v="0"/>
    <s v="USD"/>
    <n v="1285995540"/>
    <n v="1279574773"/>
    <b v="0"/>
    <n v="32"/>
    <b v="1"/>
    <x v="38"/>
    <n v="7"/>
    <n v="4.41"/>
    <s v="theater"/>
  </r>
  <r>
    <n v="3038"/>
    <s v="Overtime Theater Spruce Up"/>
    <s v="Our little theater needs some love. We took over a lab and need to make our space look more inviting and well, like a theater!"/>
    <n v="2000"/>
    <n v="140"/>
    <x v="0"/>
    <x v="0"/>
    <s v="USD"/>
    <n v="1457071397"/>
    <n v="1451887397"/>
    <b v="0"/>
    <n v="27"/>
    <b v="1"/>
    <x v="38"/>
    <n v="7"/>
    <n v="5.19"/>
    <s v="theater"/>
  </r>
  <r>
    <n v="3039"/>
    <s v="Shelter the Schmee"/>
    <s v="After 22 yrs downstairs we are &quot;getting out of  our parents basement&quot; and building a new 50 seat theater in a new location."/>
    <n v="2000"/>
    <n v="140"/>
    <x v="0"/>
    <x v="0"/>
    <s v="USD"/>
    <n v="1388303940"/>
    <n v="1386011038"/>
    <b v="0"/>
    <n v="236"/>
    <b v="1"/>
    <x v="38"/>
    <n v="7"/>
    <n v="0.59"/>
    <s v="theater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38"/>
    <n v="7"/>
    <n v="3.33"/>
    <s v="theater"/>
  </r>
  <r>
    <n v="3041"/>
    <s v="Lend a Hand in Our Home"/>
    <s v="Privet! Hello! Bon Jour! We are the Arlekin Players Theatre and we need a home."/>
    <n v="2000"/>
    <n v="140"/>
    <x v="0"/>
    <x v="0"/>
    <s v="USD"/>
    <n v="1453323048"/>
    <n v="1450731048"/>
    <b v="0"/>
    <n v="95"/>
    <b v="1"/>
    <x v="38"/>
    <n v="7"/>
    <n v="1.47"/>
    <s v="theater"/>
  </r>
  <r>
    <n v="3042"/>
    <s v="HOPE MILL THEATRE - CHAIR FUND"/>
    <s v="Hope Mill Theatre is a brand new Fringe Theatre in the heart of Manchester city - bringing a diverse programme of entertainment!"/>
    <n v="2000"/>
    <n v="138"/>
    <x v="0"/>
    <x v="1"/>
    <s v="GBP"/>
    <n v="1444149047"/>
    <n v="1441557047"/>
    <b v="0"/>
    <n v="37"/>
    <b v="1"/>
    <x v="38"/>
    <n v="7"/>
    <n v="3.73"/>
    <s v="theater"/>
  </r>
  <r>
    <n v="3043"/>
    <s v="Like This Post (The Post at 750)"/>
    <s v="Introducing The Post at 750! Join us in the creation of Vancouver's most exciting new cultural space in the heart of downtown."/>
    <n v="2000"/>
    <n v="137"/>
    <x v="0"/>
    <x v="5"/>
    <s v="CAD"/>
    <n v="1429152600"/>
    <n v="1426815699"/>
    <b v="0"/>
    <n v="128"/>
    <b v="1"/>
    <x v="38"/>
    <n v="7"/>
    <n v="1.07"/>
    <s v="theater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x v="0"/>
    <s v="USD"/>
    <n v="1454433998"/>
    <n v="1453137998"/>
    <b v="0"/>
    <n v="156"/>
    <b v="1"/>
    <x v="38"/>
    <n v="7"/>
    <n v="0.87"/>
    <s v="theater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x v="0"/>
    <s v="USD"/>
    <n v="1408679055"/>
    <n v="1406087055"/>
    <b v="0"/>
    <n v="64"/>
    <b v="1"/>
    <x v="38"/>
    <n v="7"/>
    <n v="2.11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x v="0"/>
    <s v="USD"/>
    <n v="1410324720"/>
    <n v="1407784586"/>
    <b v="0"/>
    <n v="58"/>
    <b v="1"/>
    <x v="38"/>
    <n v="7"/>
    <n v="2.33"/>
    <s v="theater"/>
  </r>
  <r>
    <n v="3047"/>
    <s v="Acting V Senior Showcase"/>
    <s v="Hi! We're the Graduating Seniors Acting V Seniors at Temple University! Welcome to our Kick starter Page!"/>
    <n v="2000"/>
    <n v="135"/>
    <x v="0"/>
    <x v="0"/>
    <s v="USD"/>
    <n v="1461762960"/>
    <n v="1457999054"/>
    <b v="0"/>
    <n v="20"/>
    <b v="1"/>
    <x v="38"/>
    <n v="7"/>
    <n v="6.75"/>
    <s v="theater"/>
  </r>
  <r>
    <n v="3048"/>
    <s v="December Match Campaign"/>
    <s v="By matching donations up to $5000, Jack Kesler and Maurice Richards have challenged YOU to help Urbanite outfit their brand new space."/>
    <n v="2000"/>
    <n v="135"/>
    <x v="0"/>
    <x v="0"/>
    <s v="USD"/>
    <n v="1420060920"/>
    <n v="1417556262"/>
    <b v="0"/>
    <n v="47"/>
    <b v="1"/>
    <x v="38"/>
    <n v="7"/>
    <n v="2.8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x v="0"/>
    <s v="USD"/>
    <n v="1434241255"/>
    <n v="1431649255"/>
    <b v="0"/>
    <n v="54"/>
    <b v="1"/>
    <x v="38"/>
    <n v="7"/>
    <n v="2.46"/>
    <s v="theater"/>
  </r>
  <r>
    <n v="3050"/>
    <s v="The Black Pearl Consuite at CoreCon VIII: On Ancient Seas"/>
    <s v="Help fund The Black Pearl Consuite at CoreCon VIII: On Ancient Seas!"/>
    <n v="2000"/>
    <n v="132"/>
    <x v="0"/>
    <x v="0"/>
    <s v="USD"/>
    <n v="1462420960"/>
    <n v="1459828960"/>
    <b v="0"/>
    <n v="9"/>
    <b v="1"/>
    <x v="38"/>
    <n v="7"/>
    <n v="14.67"/>
    <s v="theater"/>
  </r>
  <r>
    <n v="3051"/>
    <s v="Jon Udry's ABC Tour"/>
    <s v="The ABC tour: 26 comedy-juggling shows in 26 different venues - chosen by YOU - each beginning with a different letter of the alphabet."/>
    <n v="2000"/>
    <n v="132"/>
    <x v="2"/>
    <x v="1"/>
    <s v="GBP"/>
    <n v="1486547945"/>
    <n v="1483955945"/>
    <b v="1"/>
    <n v="35"/>
    <b v="0"/>
    <x v="38"/>
    <n v="7"/>
    <n v="3.77"/>
    <s v="theater"/>
  </r>
  <r>
    <n v="3052"/>
    <s v="Funding for a new theater facility in Walker Minnesota"/>
    <s v="To let the arts continue in Walker Minnesota We need a performing arts space and art gallery"/>
    <n v="2000"/>
    <n v="131"/>
    <x v="2"/>
    <x v="0"/>
    <s v="USD"/>
    <n v="1432828740"/>
    <n v="1430237094"/>
    <b v="0"/>
    <n v="2"/>
    <b v="0"/>
    <x v="38"/>
    <n v="7"/>
    <n v="65.5"/>
    <s v="theater"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x v="38"/>
    <n v="7"/>
    <n v="43.67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2"/>
    <x v="0"/>
    <s v="USD"/>
    <n v="1425258240"/>
    <n v="1422043154"/>
    <b v="0"/>
    <n v="0"/>
    <b v="0"/>
    <x v="38"/>
    <n v="7"/>
    <s v="No Backers"/>
    <s v="theater"/>
  </r>
  <r>
    <n v="3055"/>
    <s v="Bungers surfing Museum"/>
    <s v="I have been in the Surfing business since 1962 have a collection of surfing memorabilia I would like to open a surfing museum"/>
    <n v="2000"/>
    <n v="130"/>
    <x v="2"/>
    <x v="0"/>
    <s v="USD"/>
    <n v="1420844390"/>
    <n v="1415660390"/>
    <b v="0"/>
    <n v="1"/>
    <b v="0"/>
    <x v="38"/>
    <n v="7"/>
    <n v="130"/>
    <s v="theater"/>
  </r>
  <r>
    <n v="3056"/>
    <s v="Palace Flophouse Theater"/>
    <s v="Looking to establish a communal space for art shows, bands, farmer's markets, environmental education, and traditional skills."/>
    <n v="2000"/>
    <n v="130"/>
    <x v="2"/>
    <x v="0"/>
    <s v="USD"/>
    <n v="1412003784"/>
    <n v="1406819784"/>
    <b v="0"/>
    <n v="0"/>
    <b v="0"/>
    <x v="38"/>
    <n v="7"/>
    <s v="No Backers"/>
    <s v="theater"/>
  </r>
  <r>
    <n v="3057"/>
    <s v="1 World Educational Theme Parks"/>
    <s v="A series of 6 educational theme parks. This project is to fund the plans and 3D designs required to build the first park."/>
    <n v="2000"/>
    <n v="130"/>
    <x v="2"/>
    <x v="1"/>
    <s v="GBP"/>
    <n v="1459694211"/>
    <n v="1457105811"/>
    <b v="0"/>
    <n v="0"/>
    <b v="0"/>
    <x v="38"/>
    <n v="7"/>
    <s v="No Backers"/>
    <s v="theater"/>
  </r>
  <r>
    <n v="3058"/>
    <s v="OPEN THE OLD &quot;RIGON&quot; THEATER"/>
    <s v="Restoration of a theatre to make an educational center for youngs and a place to socialize for everybody through the power of art."/>
    <n v="2000"/>
    <n v="130"/>
    <x v="2"/>
    <x v="13"/>
    <s v="EUR"/>
    <n v="1463734740"/>
    <n v="1459414740"/>
    <b v="0"/>
    <n v="3"/>
    <b v="0"/>
    <x v="38"/>
    <n v="7"/>
    <n v="43.33"/>
    <s v="theater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2"/>
    <x v="0"/>
    <s v="USD"/>
    <n v="1407536846"/>
    <n v="1404944846"/>
    <b v="0"/>
    <n v="11"/>
    <b v="0"/>
    <x v="38"/>
    <n v="7"/>
    <n v="11.82"/>
    <s v="theater"/>
  </r>
  <r>
    <n v="3060"/>
    <s v="Save the Roxy Theatre in Bremerton WA"/>
    <s v="Save the historic Roxy theatre in Bremerton WA from being repurposed as office space."/>
    <n v="2000"/>
    <n v="129"/>
    <x v="2"/>
    <x v="0"/>
    <s v="USD"/>
    <n v="1443422134"/>
    <n v="1440830134"/>
    <b v="0"/>
    <n v="6"/>
    <b v="0"/>
    <x v="38"/>
    <n v="6"/>
    <n v="21.5"/>
    <s v="theater"/>
  </r>
  <r>
    <n v="3061"/>
    <s v="Help Save Parkway Cinemas!"/>
    <s v="Save a historic Local theater."/>
    <n v="2000"/>
    <n v="128"/>
    <x v="2"/>
    <x v="0"/>
    <s v="USD"/>
    <n v="1407955748"/>
    <n v="1405363748"/>
    <b v="0"/>
    <n v="0"/>
    <b v="0"/>
    <x v="38"/>
    <n v="6"/>
    <s v="No Backers"/>
    <s v="theater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2"/>
    <x v="0"/>
    <s v="USD"/>
    <n v="1443636000"/>
    <n v="1441111892"/>
    <b v="0"/>
    <n v="67"/>
    <b v="0"/>
    <x v="38"/>
    <n v="6"/>
    <n v="1.91"/>
    <s v="theater"/>
  </r>
  <r>
    <n v="3063"/>
    <s v="Spec Haus"/>
    <s v="Members of the local Miami music scene are putting together a venue/creative space in Kendall!"/>
    <n v="2000"/>
    <n v="126"/>
    <x v="2"/>
    <x v="0"/>
    <s v="USD"/>
    <n v="1477174138"/>
    <n v="1474150138"/>
    <b v="0"/>
    <n v="23"/>
    <b v="0"/>
    <x v="38"/>
    <n v="6"/>
    <n v="5.48"/>
    <s v="theater"/>
  </r>
  <r>
    <n v="3064"/>
    <s v="Kickstart the Crossroads Community"/>
    <s v="An epicenter for connection, creation and expression of the community."/>
    <n v="2000"/>
    <n v="126"/>
    <x v="2"/>
    <x v="0"/>
    <s v="USD"/>
    <n v="1448175540"/>
    <n v="1445483246"/>
    <b v="0"/>
    <n v="72"/>
    <b v="0"/>
    <x v="38"/>
    <n v="6"/>
    <n v="1.75"/>
    <s v="theater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x v="38"/>
    <n v="6"/>
    <n v="63"/>
    <s v="theater"/>
  </r>
  <r>
    <n v="3066"/>
    <s v="Gold Coast Wake Park"/>
    <s v="Our mission is to offer an innovative family watersports attraction that is fun, safe, economical and a leader in its field."/>
    <n v="2000"/>
    <n v="125"/>
    <x v="2"/>
    <x v="2"/>
    <s v="AUD"/>
    <n v="1468128537"/>
    <n v="1465536537"/>
    <b v="0"/>
    <n v="15"/>
    <b v="0"/>
    <x v="38"/>
    <n v="6"/>
    <n v="8.33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2"/>
    <x v="4"/>
    <s v="NZD"/>
    <n v="1441837879"/>
    <n v="1439245879"/>
    <b v="0"/>
    <n v="1"/>
    <b v="0"/>
    <x v="38"/>
    <n v="6"/>
    <n v="125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2"/>
    <x v="0"/>
    <s v="USD"/>
    <n v="1445013352"/>
    <n v="1442421352"/>
    <b v="0"/>
    <n v="2"/>
    <b v="0"/>
    <x v="38"/>
    <n v="6"/>
    <n v="62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2"/>
    <x v="0"/>
    <s v="USD"/>
    <n v="1418587234"/>
    <n v="1415995234"/>
    <b v="0"/>
    <n v="7"/>
    <b v="0"/>
    <x v="38"/>
    <n v="6"/>
    <n v="17.86"/>
    <s v="theater"/>
  </r>
  <r>
    <n v="3070"/>
    <s v="Purpose Built Liverpool Comedy Club, Restaurant &amp; Bar"/>
    <s v="Liverpool's 1st purpose built 7 night a week comedy club, bar &amp; restaurant with live music &amp; much more"/>
    <n v="2000"/>
    <n v="125"/>
    <x v="2"/>
    <x v="1"/>
    <s v="GBP"/>
    <n v="1481132169"/>
    <n v="1479317769"/>
    <b v="0"/>
    <n v="16"/>
    <b v="0"/>
    <x v="38"/>
    <n v="6"/>
    <n v="7.81"/>
    <s v="theater"/>
  </r>
  <r>
    <n v="3071"/>
    <s v="The Echo Theatre 2015"/>
    <s v="Anyone can create. They just need a place and an opportunity. The Echo Theatre (Provo) provides that opportunity."/>
    <n v="2000"/>
    <n v="125"/>
    <x v="2"/>
    <x v="0"/>
    <s v="USD"/>
    <n v="1429595940"/>
    <n v="1428082481"/>
    <b v="0"/>
    <n v="117"/>
    <b v="0"/>
    <x v="38"/>
    <n v="6"/>
    <n v="1.07"/>
    <s v="theater"/>
  </r>
  <r>
    <n v="3072"/>
    <s v="Crosswalk Theatre - Starting Capital"/>
    <s v="Crosswalk Theatre Company - Network Directory promotes all stage talent. Increasing your odds to connect to the right hiring person."/>
    <n v="2000"/>
    <n v="125"/>
    <x v="2"/>
    <x v="0"/>
    <s v="USD"/>
    <n v="1477791960"/>
    <n v="1476549262"/>
    <b v="0"/>
    <n v="2"/>
    <b v="0"/>
    <x v="38"/>
    <n v="6"/>
    <n v="62.5"/>
    <s v="theater"/>
  </r>
  <r>
    <n v="3073"/>
    <s v="Performing and Visual Arts Center, Rochester, NY"/>
    <s v="Conversion of a long dormant synagogue into a Performing and Visual Arts Center, revitalizing Rochester's inner city."/>
    <n v="2000"/>
    <n v="125"/>
    <x v="2"/>
    <x v="0"/>
    <s v="USD"/>
    <n v="1434309540"/>
    <n v="1429287900"/>
    <b v="0"/>
    <n v="7"/>
    <b v="0"/>
    <x v="38"/>
    <n v="6"/>
    <n v="17.86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2"/>
    <x v="6"/>
    <s v="EUR"/>
    <n v="1457617359"/>
    <n v="1455025359"/>
    <b v="0"/>
    <n v="3"/>
    <b v="0"/>
    <x v="38"/>
    <n v="6"/>
    <n v="41.33"/>
    <s v="theater"/>
  </r>
  <r>
    <n v="3075"/>
    <s v="The Little MAGIC Theatre"/>
    <s v="Magic Morgan &amp; Liliana are raising funds to expand their famed traveling magic show to a theater of magic."/>
    <n v="2000"/>
    <n v="124"/>
    <x v="2"/>
    <x v="0"/>
    <s v="USD"/>
    <n v="1471573640"/>
    <n v="1467253640"/>
    <b v="0"/>
    <n v="20"/>
    <b v="0"/>
    <x v="38"/>
    <n v="6"/>
    <n v="6.2"/>
    <s v="theater"/>
  </r>
  <r>
    <n v="3076"/>
    <s v="10,000 Hours"/>
    <s v="Helping female comedians get in their 10,000 Hours of practice!"/>
    <n v="2000"/>
    <n v="123"/>
    <x v="2"/>
    <x v="0"/>
    <s v="USD"/>
    <n v="1444405123"/>
    <n v="1439221123"/>
    <b v="0"/>
    <n v="50"/>
    <b v="0"/>
    <x v="38"/>
    <n v="6"/>
    <n v="2.46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2"/>
    <x v="5"/>
    <s v="CAD"/>
    <n v="1488495478"/>
    <n v="1485903478"/>
    <b v="0"/>
    <n v="2"/>
    <b v="0"/>
    <x v="38"/>
    <n v="6"/>
    <n v="61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s v="USD"/>
    <n v="1424920795"/>
    <n v="1422328795"/>
    <b v="0"/>
    <n v="3"/>
    <b v="0"/>
    <x v="38"/>
    <n v="6"/>
    <n v="40"/>
    <s v="theater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2"/>
    <x v="0"/>
    <s v="USD"/>
    <n v="1427040435"/>
    <n v="1424452035"/>
    <b v="0"/>
    <n v="27"/>
    <b v="0"/>
    <x v="38"/>
    <n v="6"/>
    <n v="4.4400000000000004"/>
    <s v="theater"/>
  </r>
  <r>
    <n v="3080"/>
    <s v="Global Community Theater One."/>
    <s v="Sustainable, fire-proof, carbon-negative, and all-season recreation of the Globe Theater made famous by Shakespeare, with gardens."/>
    <n v="2000"/>
    <n v="120"/>
    <x v="2"/>
    <x v="0"/>
    <s v="USD"/>
    <n v="1419644444"/>
    <n v="1414456844"/>
    <b v="0"/>
    <n v="7"/>
    <b v="0"/>
    <x v="38"/>
    <n v="6"/>
    <n v="17.14"/>
    <s v="theater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2"/>
    <x v="0"/>
    <s v="USD"/>
    <n v="1442722891"/>
    <n v="1440130891"/>
    <b v="0"/>
    <n v="5"/>
    <b v="0"/>
    <x v="38"/>
    <n v="6"/>
    <n v="24"/>
    <s v="theater"/>
  </r>
  <r>
    <n v="3082"/>
    <s v="Magical Workshop, Magic/Hobby Store"/>
    <s v="Help expand the time of everyones favorite magic store!  It currently limited to 3 days a week. If not for you, then the children!"/>
    <n v="2000"/>
    <n v="120"/>
    <x v="2"/>
    <x v="0"/>
    <s v="USD"/>
    <n v="1447628946"/>
    <n v="1445033346"/>
    <b v="0"/>
    <n v="0"/>
    <b v="0"/>
    <x v="38"/>
    <n v="6"/>
    <s v="No Backers"/>
    <s v="theater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2"/>
    <x v="0"/>
    <s v="USD"/>
    <n v="1409547600"/>
    <n v="1406986278"/>
    <b v="0"/>
    <n v="3"/>
    <b v="0"/>
    <x v="38"/>
    <n v="6"/>
    <n v="40"/>
    <s v="theater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2"/>
    <x v="0"/>
    <s v="USD"/>
    <n v="1430851680"/>
    <n v="1428340931"/>
    <b v="0"/>
    <n v="6"/>
    <b v="0"/>
    <x v="38"/>
    <n v="6"/>
    <n v="19.670000000000002"/>
    <s v="theater"/>
  </r>
  <r>
    <n v="3085"/>
    <s v="Paper Tank Theater Music Madness Party"/>
    <s v="Get behind a new music venue in our city by helping with equipment! We're pre-selling tickets to our party and offering other perks."/>
    <n v="2000"/>
    <n v="118"/>
    <x v="2"/>
    <x v="0"/>
    <s v="USD"/>
    <n v="1443561159"/>
    <n v="1440969159"/>
    <b v="0"/>
    <n v="9"/>
    <b v="0"/>
    <x v="38"/>
    <n v="6"/>
    <n v="13.11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2"/>
    <x v="13"/>
    <s v="EUR"/>
    <n v="1439827559"/>
    <n v="1434643559"/>
    <b v="0"/>
    <n v="3"/>
    <b v="0"/>
    <x v="38"/>
    <n v="6"/>
    <n v="38.67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2"/>
    <x v="0"/>
    <s v="USD"/>
    <n v="1482294990"/>
    <n v="1477107390"/>
    <b v="0"/>
    <n v="2"/>
    <b v="0"/>
    <x v="38"/>
    <n v="6"/>
    <n v="58"/>
    <s v="theater"/>
  </r>
  <r>
    <n v="3088"/>
    <s v="Destination Small Town &quot;Visitor Center&quot; To The Midwest"/>
    <s v="We believe it's time to open a visitor's center that highlights the small towns of the upper Midwest."/>
    <n v="2000"/>
    <n v="116"/>
    <x v="2"/>
    <x v="0"/>
    <s v="USD"/>
    <n v="1420724460"/>
    <n v="1418046247"/>
    <b v="0"/>
    <n v="3"/>
    <b v="0"/>
    <x v="38"/>
    <n v="6"/>
    <n v="38.67"/>
    <s v="theater"/>
  </r>
  <r>
    <n v="3089"/>
    <s v="The ClubHouse: A Community-Focused Sports &amp; Culture Space"/>
    <s v="A community space in Somerville, MA to celebrate the beautiful intersection of sports and creativity."/>
    <n v="2000"/>
    <n v="115"/>
    <x v="2"/>
    <x v="0"/>
    <s v="USD"/>
    <n v="1468029540"/>
    <n v="1465304483"/>
    <b v="0"/>
    <n v="45"/>
    <b v="0"/>
    <x v="38"/>
    <n v="6"/>
    <n v="2.56"/>
    <s v="theater"/>
  </r>
  <r>
    <n v="3090"/>
    <s v="Save the Stage"/>
    <s v="To create a space by restoring a historic church in Burlington, Ky where community theater, dance and music and art can be performed."/>
    <n v="2000"/>
    <n v="115"/>
    <x v="2"/>
    <x v="0"/>
    <s v="USD"/>
    <n v="1430505545"/>
    <n v="1425325145"/>
    <b v="0"/>
    <n v="9"/>
    <b v="0"/>
    <x v="38"/>
    <n v="6"/>
    <n v="12.78"/>
    <s v="theater"/>
  </r>
  <r>
    <n v="3091"/>
    <s v="Bustduck Theatre"/>
    <s v="Roanoke, Virginia's first long-form improv theatre company. Producing improv and scripted theatre, with a dynamic training program."/>
    <n v="2000"/>
    <n v="115"/>
    <x v="2"/>
    <x v="0"/>
    <s v="USD"/>
    <n v="1471214743"/>
    <n v="1468622743"/>
    <b v="0"/>
    <n v="9"/>
    <b v="0"/>
    <x v="38"/>
    <n v="6"/>
    <n v="12.78"/>
    <s v="theater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2"/>
    <x v="0"/>
    <s v="USD"/>
    <n v="1444946400"/>
    <n v="1441723912"/>
    <b v="0"/>
    <n v="21"/>
    <b v="0"/>
    <x v="38"/>
    <n v="6"/>
    <n v="5.48"/>
    <s v="theater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2"/>
    <x v="5"/>
    <s v="CAD"/>
    <n v="1401595140"/>
    <n v="1398980941"/>
    <b v="0"/>
    <n v="17"/>
    <b v="0"/>
    <x v="38"/>
    <n v="6"/>
    <n v="6.71"/>
    <s v="theater"/>
  </r>
  <r>
    <n v="3094"/>
    <s v="Nothing Up My Sleeves Tour: Summer 2016"/>
    <s v="This is a Kickstarter to help with the start up costs for Illusionist, Chris Lengyel's Summer 2016 Tour!"/>
    <n v="2000"/>
    <n v="113"/>
    <x v="2"/>
    <x v="0"/>
    <s v="USD"/>
    <n v="1442775956"/>
    <n v="1437591956"/>
    <b v="0"/>
    <n v="1"/>
    <b v="0"/>
    <x v="38"/>
    <n v="6"/>
    <n v="113"/>
    <s v="theater"/>
  </r>
  <r>
    <n v="3095"/>
    <s v="The Old Howard Theatre Company"/>
    <s v="We are a small theatre company looking to provide world class theatre to the working class in the Greater New York area."/>
    <n v="2000"/>
    <n v="110"/>
    <x v="2"/>
    <x v="0"/>
    <s v="USD"/>
    <n v="1470011780"/>
    <n v="1464827780"/>
    <b v="0"/>
    <n v="1"/>
    <b v="0"/>
    <x v="38"/>
    <n v="6"/>
    <n v="110"/>
    <s v="theater"/>
  </r>
  <r>
    <n v="3096"/>
    <s v="LaPorte Institute for Dramatic and Creative Arts"/>
    <s v="To create a learning center for acting and all art types including anything that expresses the emotion of the human spirit."/>
    <n v="2000"/>
    <n v="110"/>
    <x v="2"/>
    <x v="0"/>
    <s v="USD"/>
    <n v="1432151326"/>
    <n v="1429559326"/>
    <b v="0"/>
    <n v="14"/>
    <b v="0"/>
    <x v="38"/>
    <n v="6"/>
    <n v="7.86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2"/>
    <x v="1"/>
    <s v="GBP"/>
    <n v="1475848800"/>
    <n v="1474027501"/>
    <b v="0"/>
    <n v="42"/>
    <b v="0"/>
    <x v="38"/>
    <n v="6"/>
    <n v="2.62"/>
    <s v="theater"/>
  </r>
  <r>
    <n v="3098"/>
    <s v="The Enchanted Cottage"/>
    <s v="A magical space, full of fairytale favorites, designed to make each individual have a unique experience; children's dreams made real."/>
    <n v="2000"/>
    <n v="110"/>
    <x v="2"/>
    <x v="0"/>
    <s v="USD"/>
    <n v="1454890620"/>
    <n v="1450724449"/>
    <b v="0"/>
    <n v="27"/>
    <b v="0"/>
    <x v="38"/>
    <n v="6"/>
    <n v="4.07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s v="theater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2"/>
    <x v="0"/>
    <s v="USD"/>
    <n v="1413816975"/>
    <n v="1411224975"/>
    <b v="0"/>
    <n v="13"/>
    <b v="0"/>
    <x v="38"/>
    <n v="6"/>
    <n v="8.4600000000000009"/>
    <s v="theater"/>
  </r>
  <r>
    <n v="3101"/>
    <s v="Mots Ã‰crits"/>
    <s v="LabellisÃ© 14-18, Mots Ã‰crits est un projet itinÃ©rant de lectures Ã  voix haute par des amateurs, mises en espace par une comÃ©dienne."/>
    <n v="2000"/>
    <n v="110"/>
    <x v="2"/>
    <x v="6"/>
    <s v="EUR"/>
    <n v="1437033360"/>
    <n v="1434445937"/>
    <b v="0"/>
    <n v="12"/>
    <b v="0"/>
    <x v="38"/>
    <n v="6"/>
    <n v="9.17"/>
    <s v="theater"/>
  </r>
  <r>
    <n v="3102"/>
    <s v="Theatre Bath Bus"/>
    <s v="Imagine being able to take a performance anywhere! Meet the Theatre Bath Bus - a magical performance space where anything is possible."/>
    <n v="2000"/>
    <n v="109"/>
    <x v="2"/>
    <x v="1"/>
    <s v="GBP"/>
    <n v="1471939818"/>
    <n v="1467619818"/>
    <b v="0"/>
    <n v="90"/>
    <b v="0"/>
    <x v="38"/>
    <n v="5"/>
    <n v="1.21"/>
    <s v="theater"/>
  </r>
  <r>
    <n v="3103"/>
    <s v="Professional Venue for local artists!!"/>
    <s v="Creating a place for local artists to perform, at substantially less cost for them"/>
    <n v="2000"/>
    <n v="108"/>
    <x v="2"/>
    <x v="0"/>
    <s v="USD"/>
    <n v="1434080706"/>
    <n v="1428896706"/>
    <b v="0"/>
    <n v="2"/>
    <b v="0"/>
    <x v="38"/>
    <n v="5"/>
    <n v="54"/>
    <s v="theater"/>
  </r>
  <r>
    <n v="3104"/>
    <s v="CQ EAP Performing Arts 'THE LOFT'"/>
    <s v="The Loft is CQEAP's latest studio. Located in Rockhampton's CBD we'll be running performing arts workshops for 5yrs to adults."/>
    <n v="2000"/>
    <n v="108"/>
    <x v="2"/>
    <x v="2"/>
    <s v="AUD"/>
    <n v="1422928800"/>
    <n v="1420235311"/>
    <b v="0"/>
    <n v="5"/>
    <b v="0"/>
    <x v="38"/>
    <n v="5"/>
    <n v="21.6"/>
    <s v="theater"/>
  </r>
  <r>
    <n v="3105"/>
    <s v="Paddock School Theater Improvement"/>
    <s v="My hope is to raise $5845 and replace old stained and mismatched border curtains, cyclorama curtain, and backdrop."/>
    <n v="2000"/>
    <n v="107"/>
    <x v="2"/>
    <x v="0"/>
    <s v="USD"/>
    <n v="1413694800"/>
    <n v="1408986916"/>
    <b v="0"/>
    <n v="31"/>
    <b v="0"/>
    <x v="38"/>
    <n v="5"/>
    <n v="3.45"/>
    <s v="theater"/>
  </r>
  <r>
    <n v="3106"/>
    <s v="Wild Men at the Bristol Cathedral"/>
    <s v="Help fund the exciting first collaboration between Hotel Echo and Bristol Cathedral: WILD MEN, a show commemorating those lost in WW1."/>
    <n v="2000"/>
    <n v="106"/>
    <x v="2"/>
    <x v="1"/>
    <s v="GBP"/>
    <n v="1442440800"/>
    <n v="1440497876"/>
    <b v="0"/>
    <n v="4"/>
    <b v="0"/>
    <x v="38"/>
    <n v="5"/>
    <n v="26.5"/>
    <s v="theater"/>
  </r>
  <r>
    <n v="3107"/>
    <s v="Creating Cabaret"/>
    <s v="When opportunity knocks, we answer!  Help expand the ravishingly talented troupe into a new and exciting market and venue!"/>
    <n v="2000"/>
    <n v="106"/>
    <x v="2"/>
    <x v="0"/>
    <s v="USD"/>
    <n v="1431372751"/>
    <n v="1430767951"/>
    <b v="0"/>
    <n v="29"/>
    <b v="0"/>
    <x v="38"/>
    <n v="5"/>
    <n v="3.66"/>
    <s v="theater"/>
  </r>
  <r>
    <n v="3108"/>
    <s v="Funding a home for our Children's Theater"/>
    <s v="We need a permanent home for the theater!"/>
    <n v="2000"/>
    <n v="106"/>
    <x v="2"/>
    <x v="0"/>
    <s v="USD"/>
    <n v="1430234394"/>
    <n v="1425053994"/>
    <b v="0"/>
    <n v="2"/>
    <b v="0"/>
    <x v="38"/>
    <n v="5"/>
    <n v="5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2"/>
    <x v="0"/>
    <s v="USD"/>
    <n v="1409194810"/>
    <n v="1406170810"/>
    <b v="0"/>
    <n v="114"/>
    <b v="0"/>
    <x v="38"/>
    <n v="5"/>
    <n v="0.93"/>
    <s v="theater"/>
  </r>
  <r>
    <n v="3110"/>
    <s v="Hip Justice Catmunity Center"/>
    <s v="Cat People Unite! It's time we get a space of our own to relax, socialize and learn! Join the Catmunity!"/>
    <n v="2000"/>
    <n v="106"/>
    <x v="2"/>
    <x v="0"/>
    <s v="USD"/>
    <n v="1487465119"/>
    <n v="1484009119"/>
    <b v="0"/>
    <n v="1"/>
    <b v="0"/>
    <x v="38"/>
    <n v="5"/>
    <n v="106"/>
    <s v="theater"/>
  </r>
  <r>
    <n v="3111"/>
    <s v="All Puppet Players Need a Home"/>
    <s v="Help All Puppet Players perform it's 2015 season in a beautiful 200 seat theater for an entire year."/>
    <n v="2000"/>
    <n v="106"/>
    <x v="2"/>
    <x v="0"/>
    <s v="USD"/>
    <n v="1412432220"/>
    <n v="1409753820"/>
    <b v="0"/>
    <n v="76"/>
    <b v="0"/>
    <x v="38"/>
    <n v="5"/>
    <n v="1.39"/>
    <s v="theater"/>
  </r>
  <r>
    <n v="3112"/>
    <s v="Kids Zone start up"/>
    <s v="Children only have a short period of time to live care free, play hard, get dirty, I want to help every child in my Town play everyday."/>
    <n v="2000"/>
    <n v="105"/>
    <x v="2"/>
    <x v="0"/>
    <s v="USD"/>
    <n v="1477968934"/>
    <n v="1472784934"/>
    <b v="0"/>
    <n v="9"/>
    <b v="0"/>
    <x v="38"/>
    <n v="5"/>
    <n v="11.67"/>
    <s v="theater"/>
  </r>
  <r>
    <n v="3113"/>
    <s v="The Shamrock Drafthouse Theater"/>
    <s v="An arts and craft beer theater showcasing local talent, locally crafted beer and providing performance and rehearsal space."/>
    <n v="2000"/>
    <n v="105"/>
    <x v="2"/>
    <x v="0"/>
    <s v="USD"/>
    <n v="1429291982"/>
    <n v="1426699982"/>
    <b v="0"/>
    <n v="37"/>
    <b v="0"/>
    <x v="38"/>
    <n v="5"/>
    <n v="2.84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2"/>
    <x v="0"/>
    <s v="USD"/>
    <n v="1411312250"/>
    <n v="1406128250"/>
    <b v="0"/>
    <n v="0"/>
    <b v="0"/>
    <x v="38"/>
    <n v="5"/>
    <s v="No Backers"/>
    <s v="theater"/>
  </r>
  <r>
    <n v="3115"/>
    <s v="spoken word pop-up:"/>
    <s v="We are creating a mobile community devoted to the spreading and sharing of spoken word and other kinds of storytelling."/>
    <n v="2000"/>
    <n v="105"/>
    <x v="2"/>
    <x v="11"/>
    <s v="SEK"/>
    <n v="1465123427"/>
    <n v="1462531427"/>
    <b v="0"/>
    <n v="1"/>
    <b v="0"/>
    <x v="38"/>
    <n v="5"/>
    <n v="105"/>
    <s v="theater"/>
  </r>
  <r>
    <n v="3116"/>
    <s v="CoreCon Asylum"/>
    <s v="Creating a consuite for CoreCon. A focus on the insanity of asylums and early medical practices from history."/>
    <n v="2000"/>
    <n v="105"/>
    <x v="2"/>
    <x v="0"/>
    <s v="USD"/>
    <n v="1427890925"/>
    <n v="1426681325"/>
    <b v="0"/>
    <n v="10"/>
    <b v="0"/>
    <x v="38"/>
    <n v="5"/>
    <n v="10.5"/>
    <s v="theater"/>
  </r>
  <r>
    <n v="3117"/>
    <s v="Cowes and The Sea"/>
    <s v="Performing Arts workshops, for young people aged 5 -16, exploring how the sea has shaped Cowes as a settlement."/>
    <n v="2000"/>
    <n v="105"/>
    <x v="2"/>
    <x v="1"/>
    <s v="GBP"/>
    <n v="1464354720"/>
    <n v="1463648360"/>
    <b v="0"/>
    <n v="1"/>
    <b v="0"/>
    <x v="38"/>
    <n v="5"/>
    <n v="105"/>
    <s v="theater"/>
  </r>
  <r>
    <n v="3118"/>
    <s v="Garden Eden, theatre, meeting, culture, music, art"/>
    <s v="a magical place for all kind of people, like a fairytaile in all colours"/>
    <n v="2000"/>
    <n v="104"/>
    <x v="2"/>
    <x v="11"/>
    <s v="SEK"/>
    <n v="1467473723"/>
    <n v="1465832123"/>
    <b v="0"/>
    <n v="2"/>
    <b v="0"/>
    <x v="38"/>
    <n v="5"/>
    <n v="52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2"/>
    <x v="0"/>
    <s v="USD"/>
    <n v="1427414732"/>
    <n v="1424826332"/>
    <b v="0"/>
    <n v="1"/>
    <b v="0"/>
    <x v="38"/>
    <n v="5"/>
    <n v="102"/>
    <s v="theater"/>
  </r>
  <r>
    <n v="3120"/>
    <s v="Subtropisch zwemparadijs Tropicana"/>
    <s v="Wij willen Tropicana het subtropisch zwemparadijs van Rotterdam op een nieuwe locatie gaan bouwen."/>
    <n v="2000"/>
    <n v="102"/>
    <x v="2"/>
    <x v="9"/>
    <s v="EUR"/>
    <n v="1462484196"/>
    <n v="1457303796"/>
    <b v="0"/>
    <n v="10"/>
    <b v="0"/>
    <x v="38"/>
    <n v="5"/>
    <n v="10.199999999999999"/>
    <s v="theater"/>
  </r>
  <r>
    <n v="3121"/>
    <s v="Ant Farm Theatre Project (Canceled)"/>
    <s v="I going to build a theatre for a local ant farm so that Ants can put on their theatre productions."/>
    <n v="2000"/>
    <n v="101"/>
    <x v="1"/>
    <x v="5"/>
    <s v="CAD"/>
    <n v="1411748335"/>
    <n v="1406564335"/>
    <b v="0"/>
    <n v="1"/>
    <b v="0"/>
    <x v="38"/>
    <n v="5"/>
    <n v="101"/>
    <s v="theater"/>
  </r>
  <r>
    <n v="3122"/>
    <s v="be back soon (Canceled)"/>
    <s v="cancelled until further notice"/>
    <n v="2000"/>
    <n v="101"/>
    <x v="1"/>
    <x v="0"/>
    <s v="USD"/>
    <n v="1478733732"/>
    <n v="1478298132"/>
    <b v="0"/>
    <n v="2"/>
    <b v="0"/>
    <x v="38"/>
    <n v="5"/>
    <n v="50.5"/>
    <s v="theater"/>
  </r>
  <r>
    <n v="3123"/>
    <s v="Save the Larchmont Playhouse! (Canceled)"/>
    <s v="The Larchmont Playhouse is threatened! Help save the theater by becoming a Preservation Member of The Larchmont Playhouse."/>
    <n v="2000"/>
    <n v="101"/>
    <x v="1"/>
    <x v="0"/>
    <s v="USD"/>
    <n v="1468108198"/>
    <n v="1465516198"/>
    <b v="0"/>
    <n v="348"/>
    <b v="0"/>
    <x v="38"/>
    <n v="5"/>
    <n v="0.28999999999999998"/>
    <s v="theater"/>
  </r>
  <r>
    <n v="3124"/>
    <s v="Theater &amp; Arts &amp; Day Care (Canceled)"/>
    <s v="A place where kids/ teens' dreams come true, and one finds there home without sparkly red shoes!"/>
    <n v="2000"/>
    <n v="101"/>
    <x v="1"/>
    <x v="0"/>
    <s v="USD"/>
    <n v="1422902601"/>
    <n v="1417718601"/>
    <b v="0"/>
    <n v="4"/>
    <b v="0"/>
    <x v="38"/>
    <n v="5"/>
    <n v="25.25"/>
    <s v="theater"/>
  </r>
  <r>
    <n v="3125"/>
    <s v="N/A (Canceled)"/>
    <s v="N/A"/>
    <n v="2000"/>
    <n v="100"/>
    <x v="1"/>
    <x v="0"/>
    <s v="USD"/>
    <n v="1452142672"/>
    <n v="1449550672"/>
    <b v="0"/>
    <n v="0"/>
    <b v="0"/>
    <x v="38"/>
    <n v="5"/>
    <s v="No Backers"/>
    <s v="theater"/>
  </r>
  <r>
    <n v="3126"/>
    <s v="Urban Roots SkatePark (Canceled)"/>
    <s v="A big dream, small budget, the drive/passion of so many volunteers...indoor skatepark in Eau Claire, WI._x000a__x000a_This is UR skatepark!"/>
    <n v="2000"/>
    <n v="100"/>
    <x v="1"/>
    <x v="0"/>
    <s v="USD"/>
    <n v="1459121162"/>
    <n v="1456532762"/>
    <b v="0"/>
    <n v="17"/>
    <b v="0"/>
    <x v="38"/>
    <n v="5"/>
    <n v="5.88"/>
    <s v="theater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1"/>
    <x v="0"/>
    <s v="USD"/>
    <n v="1425242029"/>
    <n v="1422650029"/>
    <b v="0"/>
    <n v="0"/>
    <b v="0"/>
    <x v="38"/>
    <n v="5"/>
    <s v="No Backers"/>
    <s v="theater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x v="0"/>
    <s v="USD"/>
    <n v="1489690141"/>
    <n v="1487101741"/>
    <b v="0"/>
    <n v="117"/>
    <b v="0"/>
    <x v="6"/>
    <n v="5"/>
    <n v="0.85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x v="0"/>
    <s v="USD"/>
    <n v="1492542819"/>
    <n v="1489090419"/>
    <b v="0"/>
    <n v="1"/>
    <b v="0"/>
    <x v="6"/>
    <n v="5"/>
    <n v="100"/>
    <s v="theater"/>
  </r>
  <r>
    <n v="3130"/>
    <s v="MEDEA | A New Vision"/>
    <s v="A shockingly relevant modern take on a 2,000-year-old tragedy that confronts current gender politics."/>
    <n v="2000"/>
    <n v="100"/>
    <x v="3"/>
    <x v="0"/>
    <s v="USD"/>
    <n v="1492145940"/>
    <n v="1489504916"/>
    <b v="0"/>
    <n v="4"/>
    <b v="0"/>
    <x v="6"/>
    <n v="5"/>
    <n v="25"/>
    <s v="theater"/>
  </r>
  <r>
    <n v="3131"/>
    <s v="SNAKE EYES"/>
    <s v="A Staged Reading of &quot;Snake Eyes,&quot; a new play by Alex Rafala"/>
    <n v="2000"/>
    <n v="100"/>
    <x v="3"/>
    <x v="0"/>
    <s v="USD"/>
    <n v="1491656045"/>
    <n v="1489067645"/>
    <b v="0"/>
    <n v="12"/>
    <b v="0"/>
    <x v="6"/>
    <n v="5"/>
    <n v="8.33"/>
    <s v="theater"/>
  </r>
  <r>
    <n v="3132"/>
    <s v="A Bite of a Snake Play"/>
    <s v="Smells Like Money, Drips Like Honey, Taste Like Mocha, Better Run AWAY"/>
    <n v="2000"/>
    <n v="100"/>
    <x v="3"/>
    <x v="0"/>
    <s v="USD"/>
    <n v="1492759460"/>
    <n v="1487579060"/>
    <b v="0"/>
    <n v="1"/>
    <b v="0"/>
    <x v="6"/>
    <n v="5"/>
    <n v="100"/>
    <s v="theater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x v="6"/>
    <n v="5"/>
    <n v="6.2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x v="1"/>
    <s v="GBP"/>
    <n v="1490631419"/>
    <n v="1488820619"/>
    <b v="0"/>
    <n v="12"/>
    <b v="0"/>
    <x v="6"/>
    <n v="5"/>
    <n v="8.33"/>
    <s v="theater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x v="0"/>
    <s v="USD"/>
    <n v="1491277121"/>
    <n v="1489376321"/>
    <b v="0"/>
    <n v="7"/>
    <b v="0"/>
    <x v="6"/>
    <n v="5"/>
    <n v="14.29"/>
    <s v="theater"/>
  </r>
  <r>
    <n v="3136"/>
    <s v="Heroines"/>
    <s v="Help emberfly theatre put on their first production Heroines and pay our actors and creative team! Follow us @emberflytheatre"/>
    <n v="2000"/>
    <n v="100"/>
    <x v="3"/>
    <x v="1"/>
    <s v="GBP"/>
    <n v="1491001140"/>
    <n v="1487847954"/>
    <b v="0"/>
    <n v="22"/>
    <b v="0"/>
    <x v="6"/>
    <n v="5"/>
    <n v="4.55"/>
    <s v="theater"/>
  </r>
  <r>
    <n v="3137"/>
    <s v="Richard III - Presented by REBATEnsemble/Theatre Off Jackson"/>
    <s v="Set in 1930s Chinatown, evocative of old world South Jackson Street during the Jazz era."/>
    <n v="2000"/>
    <n v="100"/>
    <x v="3"/>
    <x v="0"/>
    <s v="USD"/>
    <n v="1493838720"/>
    <n v="1489439669"/>
    <b v="0"/>
    <n v="1"/>
    <b v="0"/>
    <x v="6"/>
    <n v="5"/>
    <n v="100"/>
    <s v="theater"/>
  </r>
  <r>
    <n v="3138"/>
    <s v="Our Country's Good"/>
    <s v="A UWE Drama Society adaptation of Timberlake Wertenbaker's play. Funding needed for costumes/props to make the show a success. Thanks."/>
    <n v="2000"/>
    <n v="100"/>
    <x v="3"/>
    <x v="1"/>
    <s v="GBP"/>
    <n v="1491233407"/>
    <n v="1489591807"/>
    <b v="0"/>
    <n v="0"/>
    <b v="0"/>
    <x v="6"/>
    <n v="5"/>
    <s v="No Backers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x v="14"/>
    <s v="MXN"/>
    <n v="1490416380"/>
    <n v="1487485760"/>
    <b v="0"/>
    <n v="6"/>
    <b v="0"/>
    <x v="6"/>
    <n v="5"/>
    <n v="16.670000000000002"/>
    <s v="theater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x v="6"/>
    <s v="EUR"/>
    <n v="1491581703"/>
    <n v="1488993303"/>
    <b v="0"/>
    <n v="4"/>
    <b v="0"/>
    <x v="6"/>
    <n v="5"/>
    <n v="25"/>
    <s v="theater"/>
  </r>
  <r>
    <n v="3141"/>
    <s v="GUTS: Black Comedy"/>
    <s v="We are a theatre society from the Groningen University in the Netherlands. _x000a_We would be more than happy for some help funding the play."/>
    <n v="2000"/>
    <n v="100"/>
    <x v="3"/>
    <x v="9"/>
    <s v="EUR"/>
    <n v="1492372800"/>
    <n v="1488823488"/>
    <b v="0"/>
    <n v="8"/>
    <b v="0"/>
    <x v="6"/>
    <n v="5"/>
    <n v="12.5"/>
    <s v="theater"/>
  </r>
  <r>
    <n v="3142"/>
    <s v="The Pendulum Swings UK Theatre Tour/EdFringe"/>
    <s v="Our aim is to deliver a powerful piece of theatre to audiences across the UK, including Edinburgh Fringe (2017)."/>
    <n v="2000"/>
    <n v="100"/>
    <x v="3"/>
    <x v="1"/>
    <s v="GBP"/>
    <n v="1489922339"/>
    <n v="1487333939"/>
    <b v="0"/>
    <n v="3"/>
    <b v="0"/>
    <x v="6"/>
    <n v="5"/>
    <n v="33.33"/>
    <s v="theater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x v="1"/>
    <s v="GBP"/>
    <n v="1491726956"/>
    <n v="1489480556"/>
    <b v="0"/>
    <n v="0"/>
    <b v="0"/>
    <x v="6"/>
    <n v="5"/>
    <s v="No Backers"/>
    <s v="theater"/>
  </r>
  <r>
    <n v="3144"/>
    <s v="Benghazi Bergen-Belsen"/>
    <s v="Two women, one love, one must die: a multicultural cast in a play about the denied holocaust of Libyan Jews. Premieres in March in NYC"/>
    <n v="2000"/>
    <n v="100"/>
    <x v="3"/>
    <x v="0"/>
    <s v="USD"/>
    <n v="1489903200"/>
    <n v="1488459307"/>
    <b v="0"/>
    <n v="30"/>
    <b v="0"/>
    <x v="6"/>
    <n v="5"/>
    <n v="3.33"/>
    <s v="theater"/>
  </r>
  <r>
    <n v="3145"/>
    <s v="Arlington's 1st Dinner Theatre"/>
    <s v="Dominion Theatre Company is the first community dinner theatre  to be established in Arlington TX."/>
    <n v="2000"/>
    <n v="100"/>
    <x v="3"/>
    <x v="0"/>
    <s v="USD"/>
    <n v="1490659134"/>
    <n v="1485478734"/>
    <b v="0"/>
    <n v="0"/>
    <b v="0"/>
    <x v="6"/>
    <n v="5"/>
    <s v="No Backers"/>
    <s v="theater"/>
  </r>
  <r>
    <n v="3146"/>
    <s v="SoÃ±Ã© una ciudad amurallada"/>
    <s v="Somos... Podemos... Amamos... Nuestra muralla, nuestra utopÃ­a. Que el amor sea el lÃ­mite"/>
    <n v="2000"/>
    <n v="100"/>
    <x v="3"/>
    <x v="14"/>
    <s v="MXN"/>
    <n v="1492356166"/>
    <n v="1488471766"/>
    <b v="0"/>
    <n v="12"/>
    <b v="0"/>
    <x v="6"/>
    <n v="5"/>
    <n v="8.33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x v="0"/>
    <s v="USD"/>
    <n v="1415319355"/>
    <n v="1411859755"/>
    <b v="1"/>
    <n v="213"/>
    <b v="1"/>
    <x v="6"/>
    <n v="5"/>
    <n v="0.47"/>
    <s v="theater"/>
  </r>
  <r>
    <n v="3148"/>
    <s v="The Aurora Project: A Sci-Fi Epic by Bella Poynton"/>
    <s v="Help fund The Aurora Project, an immersive science fiction epic."/>
    <n v="2000"/>
    <n v="100"/>
    <x v="0"/>
    <x v="0"/>
    <s v="USD"/>
    <n v="1412136000"/>
    <n v="1410278284"/>
    <b v="1"/>
    <n v="57"/>
    <b v="1"/>
    <x v="6"/>
    <n v="5"/>
    <n v="1.75"/>
    <s v="theater"/>
  </r>
  <r>
    <n v="3149"/>
    <s v="Kafka on the Shore"/>
    <s v="A student led production at Northwestern U. of an adaptation by Frank Galati of the classic book Kafka on the Shore by Haruki Murakmi."/>
    <n v="2000"/>
    <n v="100"/>
    <x v="0"/>
    <x v="0"/>
    <s v="USD"/>
    <n v="1354845600"/>
    <n v="1352766300"/>
    <b v="1"/>
    <n v="25"/>
    <b v="1"/>
    <x v="6"/>
    <n v="5"/>
    <n v="4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x v="0"/>
    <s v="USD"/>
    <n v="1295928000"/>
    <n v="1288160403"/>
    <b v="1"/>
    <n v="104"/>
    <b v="1"/>
    <x v="6"/>
    <n v="5"/>
    <n v="0.92"/>
    <s v="theater"/>
  </r>
  <r>
    <n v="3151"/>
    <s v="&quot;The Holiday Bug&quot; 2014 Puppet Show"/>
    <s v="A Multi-Media Puppet Show, with large cable control puppets to tell a hilarious story for all ages."/>
    <n v="2000"/>
    <n v="95"/>
    <x v="0"/>
    <x v="0"/>
    <s v="USD"/>
    <n v="1410379774"/>
    <n v="1407787774"/>
    <b v="1"/>
    <n v="34"/>
    <b v="1"/>
    <x v="6"/>
    <n v="5"/>
    <n v="2.79"/>
    <s v="theater"/>
  </r>
  <r>
    <n v="3152"/>
    <s v="'Gilead', an original theatre piece"/>
    <s v="'Gilead' is an original theatre piece inspired by Margaret Atwood's 'The Handmaid's Tale'. (Brighton Fringe 2014)"/>
    <n v="2000"/>
    <n v="95"/>
    <x v="0"/>
    <x v="1"/>
    <s v="GBP"/>
    <n v="1383425367"/>
    <n v="1380833367"/>
    <b v="1"/>
    <n v="67"/>
    <b v="1"/>
    <x v="6"/>
    <n v="5"/>
    <n v="1.42"/>
    <s v="theater"/>
  </r>
  <r>
    <n v="3153"/>
    <s v="Terminator the Second"/>
    <s v="A stage production of Terminator 2: Judgment Day, composed entirely of the words of William Shakespeare"/>
    <n v="2000"/>
    <n v="95"/>
    <x v="0"/>
    <x v="0"/>
    <s v="USD"/>
    <n v="1304225940"/>
    <n v="1301542937"/>
    <b v="1"/>
    <n v="241"/>
    <b v="1"/>
    <x v="6"/>
    <n v="5"/>
    <n v="0.39"/>
    <s v="theater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x v="0"/>
    <s v="USD"/>
    <n v="1333310458"/>
    <n v="1330722058"/>
    <b v="1"/>
    <n v="123"/>
    <b v="1"/>
    <x v="6"/>
    <n v="5"/>
    <n v="0.77"/>
    <s v="theater"/>
  </r>
  <r>
    <n v="3155"/>
    <s v="Stage Adaptation of Studio Ghibli's Princess Mononoke"/>
    <s v="We want to take our stage adaptation of Studio Ghibli's 'Princess Mononoke' to more people.  Help us do it!"/>
    <n v="2000"/>
    <n v="94"/>
    <x v="0"/>
    <x v="1"/>
    <s v="GBP"/>
    <n v="1356004725"/>
    <n v="1353412725"/>
    <b v="1"/>
    <n v="302"/>
    <b v="1"/>
    <x v="6"/>
    <n v="5"/>
    <n v="0.31"/>
    <s v="theater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x v="0"/>
    <s v="USD"/>
    <n v="1338591144"/>
    <n v="1335567144"/>
    <b v="1"/>
    <n v="89"/>
    <b v="1"/>
    <x v="6"/>
    <n v="5"/>
    <n v="1.06"/>
    <s v="theater"/>
  </r>
  <r>
    <n v="3157"/>
    <s v="Summer FourPlay"/>
    <s v="Four Directors.  Four One Acts.  Four Genres.  For You."/>
    <n v="2000"/>
    <n v="93"/>
    <x v="0"/>
    <x v="0"/>
    <s v="USD"/>
    <n v="1405746000"/>
    <n v="1404932105"/>
    <b v="1"/>
    <n v="41"/>
    <b v="1"/>
    <x v="6"/>
    <n v="5"/>
    <n v="2.27"/>
    <s v="theater"/>
  </r>
  <r>
    <n v="3158"/>
    <s v="Nursery Crimes"/>
    <s v="A 40s crime-noir play using nursery rhyme characters."/>
    <n v="2000"/>
    <n v="92"/>
    <x v="0"/>
    <x v="0"/>
    <s v="USD"/>
    <n v="1374523752"/>
    <n v="1371931752"/>
    <b v="1"/>
    <n v="69"/>
    <b v="1"/>
    <x v="6"/>
    <n v="5"/>
    <n v="1.33"/>
    <s v="theater"/>
  </r>
  <r>
    <n v="3159"/>
    <s v="Waxwing: A New Play"/>
    <s v="WAXWING is an exciting new world premiere of mythic (perhaps even apocalyptic!) proportions."/>
    <n v="2000"/>
    <n v="91"/>
    <x v="0"/>
    <x v="0"/>
    <s v="USD"/>
    <n v="1326927600"/>
    <n v="1323221761"/>
    <b v="1"/>
    <n v="52"/>
    <b v="1"/>
    <x v="6"/>
    <n v="5"/>
    <n v="1.75"/>
    <s v="theater"/>
  </r>
  <r>
    <n v="3160"/>
    <s v="We Play Chekhov"/>
    <s v="Two stories by Anton Chekhov adapted for the stage and performed back-to-back in a stunning live theatrical performance."/>
    <n v="2000"/>
    <n v="90"/>
    <x v="0"/>
    <x v="0"/>
    <s v="USD"/>
    <n v="1407905940"/>
    <n v="1405923687"/>
    <b v="1"/>
    <n v="57"/>
    <b v="1"/>
    <x v="6"/>
    <n v="5"/>
    <n v="1.58"/>
    <s v="theater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s v="theater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x v="6"/>
    <n v="5"/>
    <n v="1.43"/>
    <s v="theater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x v="0"/>
    <s v="USD"/>
    <n v="1402855525"/>
    <n v="1400263525"/>
    <b v="1"/>
    <n v="72"/>
    <b v="1"/>
    <x v="6"/>
    <n v="5"/>
    <n v="1.25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x v="0"/>
    <s v="USD"/>
    <n v="1402341615"/>
    <n v="1399490415"/>
    <b v="1"/>
    <n v="71"/>
    <b v="1"/>
    <x v="6"/>
    <n v="5"/>
    <n v="1.27"/>
    <s v="theater"/>
  </r>
  <r>
    <n v="3165"/>
    <s v="THE MOON PLAY"/>
    <s v="THE MOON PLAY is a new play written by Carolyn Gilliam. The play follows an astronaut on the moon who has lost his reason to explore."/>
    <n v="2000"/>
    <n v="90"/>
    <x v="0"/>
    <x v="0"/>
    <s v="USD"/>
    <n v="1304395140"/>
    <n v="1302493760"/>
    <b v="1"/>
    <n v="21"/>
    <b v="1"/>
    <x v="6"/>
    <n v="5"/>
    <n v="4.29"/>
    <s v="theater"/>
  </r>
  <r>
    <n v="3166"/>
    <s v="Verdigris - A Play by Jim Beaver"/>
    <s v="VERDIGRIS: A play written by Jim Beaver, star of Supernatural and Deadwood, opening March 2015 at Theatre West in Los Angeles."/>
    <n v="2000"/>
    <n v="90"/>
    <x v="0"/>
    <x v="0"/>
    <s v="USD"/>
    <n v="1416988740"/>
    <n v="1414514153"/>
    <b v="1"/>
    <n v="930"/>
    <b v="1"/>
    <x v="6"/>
    <n v="5"/>
    <n v="0.1"/>
    <s v="theater"/>
  </r>
  <r>
    <n v="3167"/>
    <s v="Destiny is Judd Nelson: a new play at FringeNYC"/>
    <s v="What is destiny? Explore it with us this August at FringeNYC."/>
    <n v="2000"/>
    <n v="86"/>
    <x v="0"/>
    <x v="0"/>
    <s v="USD"/>
    <n v="1406952781"/>
    <n v="1405743181"/>
    <b v="1"/>
    <n v="55"/>
    <b v="1"/>
    <x v="6"/>
    <n v="4"/>
    <n v="1.56"/>
    <s v="theater"/>
  </r>
  <r>
    <n v="3168"/>
    <s v="Cosmicomics"/>
    <s v="A dazzling aerial show that brings to life the whimsical and romantic short stories of beloved fantasy author Italo Calvino."/>
    <n v="2000"/>
    <n v="86"/>
    <x v="0"/>
    <x v="0"/>
    <s v="USD"/>
    <n v="1402696800"/>
    <n v="1399948353"/>
    <b v="1"/>
    <n v="61"/>
    <b v="1"/>
    <x v="6"/>
    <n v="4"/>
    <n v="1.41"/>
    <s v="theater"/>
  </r>
  <r>
    <n v="3169"/>
    <s v="The Window"/>
    <s v="We're bringing The Window to the Cherry Lane Theater in January 2014."/>
    <n v="2000"/>
    <n v="85"/>
    <x v="0"/>
    <x v="0"/>
    <s v="USD"/>
    <n v="1386910740"/>
    <n v="1384364561"/>
    <b v="1"/>
    <n v="82"/>
    <b v="1"/>
    <x v="6"/>
    <n v="4"/>
    <n v="1.04"/>
    <s v="theater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x v="1"/>
    <s v="GBP"/>
    <n v="1462545358"/>
    <n v="1459953358"/>
    <b v="1"/>
    <n v="117"/>
    <b v="1"/>
    <x v="6"/>
    <n v="4"/>
    <n v="0.7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s v="theater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x v="0"/>
    <s v="USD"/>
    <n v="1411765492"/>
    <n v="1409173492"/>
    <b v="1"/>
    <n v="74"/>
    <b v="1"/>
    <x v="6"/>
    <n v="4"/>
    <n v="1.1499999999999999"/>
    <s v="theater"/>
  </r>
  <r>
    <n v="3174"/>
    <s v="A Race Redux"/>
    <s v="This adaptation uses the text of Oâ€™Neill to explore race, and asks the audience if stereotypes impact a characters guilt or innocence."/>
    <n v="2000"/>
    <n v="85"/>
    <x v="0"/>
    <x v="0"/>
    <s v="USD"/>
    <n v="1408999508"/>
    <n v="1407789908"/>
    <b v="1"/>
    <n v="23"/>
    <b v="1"/>
    <x v="6"/>
    <n v="4"/>
    <n v="3.7"/>
    <s v="theater"/>
  </r>
  <r>
    <n v="3175"/>
    <s v="The Killing Room"/>
    <s v="One Year Lease Theater Company's world premiere theater production of THE KILLING ROOM, by playwright Daniel Keene, March 2011 in NYC."/>
    <n v="2000"/>
    <n v="85"/>
    <x v="0"/>
    <x v="0"/>
    <s v="USD"/>
    <n v="1297977427"/>
    <n v="1292793427"/>
    <b v="1"/>
    <n v="60"/>
    <b v="1"/>
    <x v="6"/>
    <n v="4"/>
    <n v="1.42"/>
    <s v="theater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x v="0"/>
    <s v="USD"/>
    <n v="1376838000"/>
    <n v="1374531631"/>
    <b v="1"/>
    <n v="55"/>
    <b v="1"/>
    <x v="6"/>
    <n v="4"/>
    <n v="1.5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x v="0"/>
    <s v="USD"/>
    <n v="1403366409"/>
    <n v="1400774409"/>
    <b v="1"/>
    <n v="51"/>
    <b v="1"/>
    <x v="6"/>
    <n v="4"/>
    <n v="1.61"/>
    <s v="theater"/>
  </r>
  <r>
    <n v="3178"/>
    <s v="Cutting Off Kate Bush"/>
    <s v="Cutting Off Kate Bush is a one-woman show written &amp; performed by Lucy Benson-Brown, premiering at the Edinburgh Fringe Festival 2014"/>
    <n v="2000"/>
    <n v="82"/>
    <x v="0"/>
    <x v="1"/>
    <s v="GBP"/>
    <n v="1405521075"/>
    <n v="1402929075"/>
    <b v="1"/>
    <n v="78"/>
    <b v="1"/>
    <x v="6"/>
    <n v="4"/>
    <n v="1.05"/>
    <s v="theater"/>
  </r>
  <r>
    <n v="3179"/>
    <s v="I Do Wonder"/>
    <s v="A Sci-fi play in several vignettes that will narrate an alternate history in the mid-20th century."/>
    <n v="2000"/>
    <n v="82"/>
    <x v="0"/>
    <x v="0"/>
    <s v="USD"/>
    <n v="1367859071"/>
    <n v="1365699071"/>
    <b v="1"/>
    <n v="62"/>
    <b v="1"/>
    <x v="6"/>
    <n v="4"/>
    <n v="1.32"/>
    <s v="theater"/>
  </r>
  <r>
    <n v="3180"/>
    <s v="Glass Mountain: An Original Fairytale"/>
    <s v="A new tale of witches, fairies, cat-hunters and and bone-boilers from London theatre company Broken Glass."/>
    <n v="2000"/>
    <n v="81"/>
    <x v="0"/>
    <x v="1"/>
    <s v="GBP"/>
    <n v="1403258049"/>
    <n v="1400666049"/>
    <b v="1"/>
    <n v="45"/>
    <b v="1"/>
    <x v="6"/>
    <n v="4"/>
    <n v="1.8"/>
    <s v="theater"/>
  </r>
  <r>
    <n v="3181"/>
    <s v="ENDURING SONG"/>
    <s v="ENDURING SONG by award-winning Bear Trap Theatre, is a sweeping historical epic about love, loss and family set in the First Crusade."/>
    <n v="2000"/>
    <n v="81"/>
    <x v="0"/>
    <x v="1"/>
    <s v="GBP"/>
    <n v="1402848000"/>
    <n v="1400570787"/>
    <b v="1"/>
    <n v="15"/>
    <b v="1"/>
    <x v="6"/>
    <n v="4"/>
    <n v="5.4"/>
    <s v="theater"/>
  </r>
  <r>
    <n v="3182"/>
    <s v="A Thought in Three Parts"/>
    <s v="FRANK, a newborn company, presents Wallace Shawn's famously unproduced,&quot;A Thought in Three Parts.&quot;_x000a_Be FRANK with us!"/>
    <n v="2000"/>
    <n v="80"/>
    <x v="0"/>
    <x v="0"/>
    <s v="USD"/>
    <n v="1328029200"/>
    <n v="1323211621"/>
    <b v="1"/>
    <n v="151"/>
    <b v="1"/>
    <x v="6"/>
    <n v="4"/>
    <n v="0.53"/>
    <s v="theater"/>
  </r>
  <r>
    <n v="3183"/>
    <s v="The Seagull on The River"/>
    <s v="Anton Chekhov's The Seagull. An outdoor Amphitheater in Manhattan. Trees. A River. Daybreak."/>
    <n v="2000"/>
    <n v="80"/>
    <x v="0"/>
    <x v="0"/>
    <s v="USD"/>
    <n v="1377284669"/>
    <n v="1375729469"/>
    <b v="1"/>
    <n v="68"/>
    <b v="1"/>
    <x v="6"/>
    <n v="4"/>
    <n v="1.18"/>
    <s v="theater"/>
  </r>
  <r>
    <n v="3184"/>
    <s v="Equus at Frenetic Theatre"/>
    <s v="Equus is the story of a psychiatrist treating a teenaged boy who blinds six horses with a metal spike."/>
    <n v="2000"/>
    <n v="80"/>
    <x v="0"/>
    <x v="0"/>
    <s v="USD"/>
    <n v="1404258631"/>
    <n v="1401666631"/>
    <b v="1"/>
    <n v="46"/>
    <b v="1"/>
    <x v="6"/>
    <n v="4"/>
    <n v="1.74"/>
    <s v="theater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x v="1"/>
    <s v="GBP"/>
    <n v="1405553241"/>
    <n v="1404948441"/>
    <b v="1"/>
    <n v="24"/>
    <b v="1"/>
    <x v="6"/>
    <n v="4"/>
    <n v="3.33"/>
    <s v="theater"/>
  </r>
  <r>
    <n v="3186"/>
    <s v="Honest"/>
    <s v="Honest is an exciting and dark new play by Bristol based writer Alice Nicholas, touring the South of England and London this October."/>
    <n v="1964.47"/>
    <n v="80"/>
    <x v="0"/>
    <x v="1"/>
    <s v="GBP"/>
    <n v="1410901200"/>
    <n v="1408313438"/>
    <b v="1"/>
    <n v="70"/>
    <b v="1"/>
    <x v="6"/>
    <n v="4"/>
    <n v="1.1399999999999999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x v="0"/>
    <s v="USD"/>
    <n v="1407167973"/>
    <n v="1405439973"/>
    <b v="1"/>
    <n v="244"/>
    <b v="1"/>
    <x v="6"/>
    <n v="4"/>
    <n v="0.32"/>
    <s v="theater"/>
  </r>
  <r>
    <n v="3188"/>
    <s v="A Brief History of Musical Theatre..."/>
    <s v="A revue show featuring the very best of the last century of musical theatre from aspiring young producers &amp; performers at RWCMD"/>
    <n v="1930"/>
    <n v="77"/>
    <x v="2"/>
    <x v="1"/>
    <s v="GBP"/>
    <n v="1433930302"/>
    <n v="1432115902"/>
    <b v="0"/>
    <n v="9"/>
    <b v="0"/>
    <x v="40"/>
    <n v="4"/>
    <n v="8.56"/>
    <s v="theater"/>
  </r>
  <r>
    <n v="3189"/>
    <s v="Hednadotter Jubileumskonsert"/>
    <s v="Det Ã¤r tio Ã¥r sedan sist! Musikalen Hednadotter med sÃ¥ngarna frÃ¥n orginaluppsÃ¤ttningen sjunger musikalen i Konsertform."/>
    <n v="1900"/>
    <n v="76"/>
    <x v="2"/>
    <x v="11"/>
    <s v="SEK"/>
    <n v="1432455532"/>
    <n v="1429863532"/>
    <b v="0"/>
    <n v="19"/>
    <b v="0"/>
    <x v="40"/>
    <n v="4"/>
    <n v="4"/>
    <s v="theater"/>
  </r>
  <r>
    <n v="3190"/>
    <s v="Call It A Day Productions - THE LIFE"/>
    <s v="Call It A Day Productions is putting on their first full production in December and every little bit helps!"/>
    <n v="1900"/>
    <n v="76"/>
    <x v="2"/>
    <x v="5"/>
    <s v="CAD"/>
    <n v="1481258275"/>
    <n v="1478662675"/>
    <b v="0"/>
    <n v="0"/>
    <b v="0"/>
    <x v="40"/>
    <n v="4"/>
    <s v="No Backers"/>
    <s v="theater"/>
  </r>
  <r>
    <n v="3191"/>
    <s v="Decree 770: Europa"/>
    <s v="A brand new musical about the ban of contraception and abortion in Romania and the revolution that ended it all in 1989."/>
    <n v="1900"/>
    <n v="75"/>
    <x v="2"/>
    <x v="0"/>
    <s v="USD"/>
    <n v="1471370869"/>
    <n v="1466186869"/>
    <b v="0"/>
    <n v="4"/>
    <b v="0"/>
    <x v="40"/>
    <n v="4"/>
    <n v="18.75"/>
    <s v="theater"/>
  </r>
  <r>
    <n v="3192"/>
    <s v="Arts in Conflict"/>
    <s v="This project challenges social issues affecting young people in areas of deprivation within the Belfast area (Northern Ireland)."/>
    <n v="1897"/>
    <n v="75"/>
    <x v="2"/>
    <x v="1"/>
    <s v="GBP"/>
    <n v="1425160800"/>
    <n v="1421274859"/>
    <b v="0"/>
    <n v="8"/>
    <b v="0"/>
    <x v="40"/>
    <n v="4"/>
    <n v="9.3800000000000008"/>
    <s v="theater"/>
  </r>
  <r>
    <n v="3193"/>
    <s v="Shock Treatment - The Sequel to Rocky Horror!"/>
    <s v="Bringing Richard O'Brien's sequel to legendary Rocky Horror to the stage for the first time. First London, then...The World!"/>
    <n v="1850"/>
    <n v="75"/>
    <x v="2"/>
    <x v="1"/>
    <s v="GBP"/>
    <n v="1424474056"/>
    <n v="1420586056"/>
    <b v="0"/>
    <n v="24"/>
    <b v="0"/>
    <x v="40"/>
    <n v="4"/>
    <n v="3.13"/>
    <s v="theater"/>
  </r>
  <r>
    <n v="3194"/>
    <s v="P.A.C.K (Performing Arts Camp for Kids)"/>
    <s v="P.A.C.K (Performing Arts Camp for Kids) Musical Theater, Instrumental Music, Vocal Music, Dance, Visual Arts, and Physical Education!"/>
    <n v="1800"/>
    <n v="75"/>
    <x v="2"/>
    <x v="0"/>
    <s v="USD"/>
    <n v="1437960598"/>
    <n v="1435368598"/>
    <b v="0"/>
    <n v="0"/>
    <b v="0"/>
    <x v="40"/>
    <n v="4"/>
    <s v="No Backers"/>
    <s v="theater"/>
  </r>
  <r>
    <n v="3195"/>
    <s v="Emerson Sings!"/>
    <s v="Emerson Sings is the first cabaret to celebrate the work of up and coming musical theater composers who are alumni of Emerson College."/>
    <n v="1800"/>
    <n v="75"/>
    <x v="2"/>
    <x v="0"/>
    <s v="USD"/>
    <n v="1423750542"/>
    <n v="1421158542"/>
    <b v="0"/>
    <n v="39"/>
    <b v="0"/>
    <x v="40"/>
    <n v="4"/>
    <n v="1.92"/>
    <s v="theater"/>
  </r>
  <r>
    <n v="3196"/>
    <s v="Our Modern Lives"/>
    <s v="Help five college students as they journey to bring their groundbreaking new musical &quot;Our Modern Lives&quot; to Broadway!"/>
    <n v="1800"/>
    <n v="75"/>
    <x v="2"/>
    <x v="0"/>
    <s v="USD"/>
    <n v="1438437600"/>
    <n v="1433254875"/>
    <b v="0"/>
    <n v="6"/>
    <b v="0"/>
    <x v="40"/>
    <n v="4"/>
    <n v="12.5"/>
    <s v="theater"/>
  </r>
  <r>
    <n v="3197"/>
    <s v="Mirror, mirror on the wall"/>
    <s v="This years most important stage project for young artists in our region. www.ungespor.no"/>
    <n v="1800"/>
    <n v="75"/>
    <x v="2"/>
    <x v="10"/>
    <s v="NOK"/>
    <n v="1423050618"/>
    <n v="1420458618"/>
    <b v="0"/>
    <n v="4"/>
    <b v="0"/>
    <x v="40"/>
    <n v="4"/>
    <n v="18.75"/>
    <s v="theater"/>
  </r>
  <r>
    <n v="3198"/>
    <s v="Terezin's The Fireflies"/>
    <s v="Hadbjerg skole opsÃ¦tter i april musicalen The Fireflies, der blev skrevet og opfÃ¸rt i koncentrationslejren Theresienstadt i 1943 og 45."/>
    <n v="1800"/>
    <n v="75"/>
    <x v="2"/>
    <x v="8"/>
    <s v="DKK"/>
    <n v="1424081477"/>
    <n v="1420798277"/>
    <b v="0"/>
    <n v="3"/>
    <b v="0"/>
    <x v="40"/>
    <n v="4"/>
    <n v="25"/>
    <s v="theater"/>
  </r>
  <r>
    <n v="3199"/>
    <s v="Help Milburn Stone Fly High With TARZAN The Musical"/>
    <s v="The Milburn Stone Theatre needs your help to bring its high-flying next blockbuster musical, TARZAN, to life!"/>
    <n v="1800"/>
    <n v="75"/>
    <x v="2"/>
    <x v="0"/>
    <s v="USD"/>
    <n v="1410037200"/>
    <n v="1407435418"/>
    <b v="0"/>
    <n v="53"/>
    <b v="0"/>
    <x v="40"/>
    <n v="4"/>
    <n v="1.42"/>
    <s v="theater"/>
  </r>
  <r>
    <n v="3200"/>
    <s v="ROAD TO THE KINGDOM"/>
    <s v="An extremely unique musical play with an exciting, fun filled, dramatic twist. You will discover what lies ahead on the Road to Kingdom"/>
    <n v="1800"/>
    <n v="75"/>
    <x v="2"/>
    <x v="0"/>
    <s v="USD"/>
    <n v="1461994440"/>
    <n v="1459410101"/>
    <b v="0"/>
    <n v="1"/>
    <b v="0"/>
    <x v="40"/>
    <n v="4"/>
    <n v="75"/>
    <s v="theater"/>
  </r>
  <r>
    <n v="3201"/>
    <s v="Nothing Changes"/>
    <s v="Nothing Changes is a modern musical version of the Ragged Trousered Philanthropists exploring the inequalities of &quot;austerity Britain&quot;"/>
    <n v="1800"/>
    <n v="75"/>
    <x v="2"/>
    <x v="1"/>
    <s v="GBP"/>
    <n v="1409509477"/>
    <n v="1407695077"/>
    <b v="0"/>
    <n v="2"/>
    <b v="0"/>
    <x v="40"/>
    <n v="4"/>
    <n v="37.5"/>
    <s v="theater"/>
  </r>
  <r>
    <n v="3202"/>
    <s v="Christmas Ain't A Drag - A Musical"/>
    <s v="Falling in love at Christmas should never be a drag! A rocking musical about four lives intersecting at a nightclub at Christmas."/>
    <n v="1800"/>
    <n v="75"/>
    <x v="2"/>
    <x v="0"/>
    <s v="USD"/>
    <n v="1450072740"/>
    <n v="1445027346"/>
    <b v="0"/>
    <n v="25"/>
    <b v="0"/>
    <x v="40"/>
    <n v="4"/>
    <n v="3"/>
    <s v="theater"/>
  </r>
  <r>
    <n v="3203"/>
    <s v="Escape from Reality's 1st Season &quot;Defying Gravity&quot;"/>
    <s v="Escape from Reality's 1st Season &quot;Defying Gravity&quot; including The Last Five Years, Godspell, and Aida."/>
    <n v="1800"/>
    <n v="74"/>
    <x v="2"/>
    <x v="0"/>
    <s v="USD"/>
    <n v="1443224622"/>
    <n v="1440632622"/>
    <b v="0"/>
    <n v="6"/>
    <b v="0"/>
    <x v="40"/>
    <n v="4"/>
    <n v="12.33"/>
    <s v="theater"/>
  </r>
  <r>
    <n v="3204"/>
    <s v="FaÃ§ade: The Interactive Musical"/>
    <s v="Based on the hit game, Trip and Grace's marriage is falling apart. It's up to the audience to determine the fate of their relationship."/>
    <n v="1800"/>
    <n v="73"/>
    <x v="2"/>
    <x v="0"/>
    <s v="USD"/>
    <n v="1437149640"/>
    <n v="1434558479"/>
    <b v="0"/>
    <n v="0"/>
    <b v="0"/>
    <x v="40"/>
    <n v="4"/>
    <s v="No Backers"/>
    <s v="theater"/>
  </r>
  <r>
    <n v="3205"/>
    <s v="Children Must Run: An Original Musical"/>
    <s v="Children Must Run is an original musical, about a prostitute, a drug mule, a child soldier and their struggles, hopes and dreams."/>
    <n v="1800"/>
    <n v="72"/>
    <x v="2"/>
    <x v="1"/>
    <s v="GBP"/>
    <n v="1430470772"/>
    <n v="1427878772"/>
    <b v="0"/>
    <n v="12"/>
    <b v="0"/>
    <x v="40"/>
    <n v="4"/>
    <n v="6"/>
    <s v="theater"/>
  </r>
  <r>
    <n v="3206"/>
    <s v="Performance Theater for Young Artists (PTYA)"/>
    <s v="PTYA is a non-profit musical theater group for kids ages 7-18 that teaches the importance of self expression through the arts."/>
    <n v="1750"/>
    <n v="72"/>
    <x v="2"/>
    <x v="0"/>
    <s v="USD"/>
    <n v="1442644651"/>
    <n v="1440052651"/>
    <b v="0"/>
    <n v="0"/>
    <b v="0"/>
    <x v="40"/>
    <n v="4"/>
    <s v="No Backers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2"/>
    <x v="0"/>
    <s v="USD"/>
    <n v="1429767607"/>
    <n v="1424587207"/>
    <b v="0"/>
    <n v="36"/>
    <b v="0"/>
    <x v="40"/>
    <n v="4"/>
    <n v="1.97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x v="0"/>
    <s v="USD"/>
    <n v="1406557877"/>
    <n v="1404743477"/>
    <b v="1"/>
    <n v="82"/>
    <b v="1"/>
    <x v="6"/>
    <n v="4"/>
    <n v="0.8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x v="0"/>
    <s v="USD"/>
    <n v="1403305200"/>
    <n v="1400512658"/>
    <b v="1"/>
    <n v="226"/>
    <b v="1"/>
    <x v="6"/>
    <n v="4"/>
    <n v="0.31"/>
    <s v="theater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x v="0"/>
    <s v="USD"/>
    <n v="1338523140"/>
    <n v="1334442519"/>
    <b v="1"/>
    <n v="60"/>
    <b v="1"/>
    <x v="6"/>
    <n v="4"/>
    <n v="1.17"/>
    <s v="theater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x v="0"/>
    <s v="USD"/>
    <n v="1408068000"/>
    <n v="1405346680"/>
    <b v="1"/>
    <n v="322"/>
    <b v="1"/>
    <x v="6"/>
    <n v="4"/>
    <n v="0.22"/>
    <s v="theater"/>
  </r>
  <r>
    <n v="3212"/>
    <s v="Campo Maldito"/>
    <s v="Help us bring our production of Campo Maldito to New York AND San Francisco!"/>
    <n v="1750"/>
    <n v="70"/>
    <x v="0"/>
    <x v="0"/>
    <s v="USD"/>
    <n v="1407524751"/>
    <n v="1404932751"/>
    <b v="1"/>
    <n v="94"/>
    <b v="1"/>
    <x v="6"/>
    <n v="4"/>
    <n v="0.74"/>
    <s v="theater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x v="1"/>
    <s v="GBP"/>
    <n v="1437934759"/>
    <n v="1434478759"/>
    <b v="1"/>
    <n v="47"/>
    <b v="1"/>
    <x v="6"/>
    <n v="4"/>
    <n v="1.49"/>
    <s v="theater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x v="1"/>
    <s v="GBP"/>
    <n v="1452038100"/>
    <n v="1448823673"/>
    <b v="1"/>
    <n v="115"/>
    <b v="1"/>
    <x v="6"/>
    <n v="4"/>
    <n v="0.61"/>
    <s v="theater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x v="0"/>
    <s v="USD"/>
    <n v="1441857540"/>
    <n v="1438617471"/>
    <b v="1"/>
    <n v="134"/>
    <b v="1"/>
    <x v="6"/>
    <n v="4"/>
    <n v="0.52"/>
    <s v="theater"/>
  </r>
  <r>
    <n v="3216"/>
    <s v="BRUTE"/>
    <s v="Brute (winner of the 2015 IdeasTap Underbelly Award) is new writing based on the true story of a rather twisted, horrible schoolgirl."/>
    <n v="1700"/>
    <n v="70"/>
    <x v="0"/>
    <x v="1"/>
    <s v="GBP"/>
    <n v="1436625000"/>
    <n v="1433934371"/>
    <b v="1"/>
    <n v="35"/>
    <b v="1"/>
    <x v="6"/>
    <n v="4"/>
    <n v="2"/>
    <s v="theater"/>
  </r>
  <r>
    <n v="3217"/>
    <s v="Wake Up Call @ IRT Theater"/>
    <s v="Wake Up Call is a comedic play about a group of hotel employees working on Christmas Eve."/>
    <n v="1700"/>
    <n v="70"/>
    <x v="0"/>
    <x v="0"/>
    <s v="USD"/>
    <n v="1478264784"/>
    <n v="1475672784"/>
    <b v="1"/>
    <n v="104"/>
    <b v="1"/>
    <x v="6"/>
    <n v="4"/>
    <n v="0.6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x v="1"/>
    <s v="GBP"/>
    <n v="1419984000"/>
    <n v="1417132986"/>
    <b v="1"/>
    <n v="184"/>
    <b v="1"/>
    <x v="6"/>
    <n v="4"/>
    <n v="0.38"/>
    <s v="theater"/>
  </r>
  <r>
    <n v="3219"/>
    <s v="Eyes Closed - The First In-Dream Theater Experience"/>
    <s v="Eyes Closed is a collaborative play and docudrama about New Yorkers and their dreams."/>
    <n v="1680"/>
    <n v="69"/>
    <x v="0"/>
    <x v="0"/>
    <s v="USD"/>
    <n v="1427063747"/>
    <n v="1424043347"/>
    <b v="1"/>
    <n v="119"/>
    <b v="1"/>
    <x v="6"/>
    <n v="4"/>
    <n v="0.57999999999999996"/>
    <s v="theater"/>
  </r>
  <r>
    <n v="3220"/>
    <s v="Burners"/>
    <s v="A sci-fi thriller for the stage opening March 10 in Los Angeles."/>
    <n v="1650"/>
    <n v="68"/>
    <x v="0"/>
    <x v="0"/>
    <s v="USD"/>
    <n v="1489352400"/>
    <n v="1486411204"/>
    <b v="1"/>
    <n v="59"/>
    <b v="1"/>
    <x v="6"/>
    <n v="4"/>
    <n v="1.1499999999999999"/>
    <s v="theater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x v="1"/>
    <s v="GBP"/>
    <n v="1436114603"/>
    <n v="1433090603"/>
    <b v="1"/>
    <n v="113"/>
    <b v="1"/>
    <x v="6"/>
    <n v="4"/>
    <n v="0.6"/>
    <s v="theater"/>
  </r>
  <r>
    <n v="3222"/>
    <s v="Shakespeare in ASL - and FREE for everyone"/>
    <s v="Shakespeare's classic re-imagined as a spoken and signed production for deaf and hearing audiences"/>
    <n v="1650"/>
    <n v="67"/>
    <x v="0"/>
    <x v="0"/>
    <s v="USD"/>
    <n v="1445722140"/>
    <n v="1443016697"/>
    <b v="1"/>
    <n v="84"/>
    <b v="1"/>
    <x v="6"/>
    <n v="4"/>
    <n v="0.8"/>
    <s v="theater"/>
  </r>
  <r>
    <n v="3223"/>
    <s v="Good People by David Lindsay-Abaire at Waterfront Playhouse"/>
    <s v="Bringing David Lindsay-Abaire's award-winning story of our times to the East Bay."/>
    <n v="1650"/>
    <n v="65"/>
    <x v="0"/>
    <x v="0"/>
    <s v="USD"/>
    <n v="1440100976"/>
    <n v="1437508976"/>
    <b v="1"/>
    <n v="74"/>
    <b v="1"/>
    <x v="6"/>
    <n v="4"/>
    <n v="0.88"/>
    <s v="theater"/>
  </r>
  <r>
    <n v="3224"/>
    <s v="AdA (Author directing Author)"/>
    <s v="Neil LaBute and Marco Calvani reunite once again for the unique, international collaboration that is ADA: Author directing Author."/>
    <n v="1600"/>
    <n v="65"/>
    <x v="0"/>
    <x v="0"/>
    <s v="USD"/>
    <n v="1484024400"/>
    <n v="1479932713"/>
    <b v="1"/>
    <n v="216"/>
    <b v="1"/>
    <x v="6"/>
    <n v="4"/>
    <n v="0.3"/>
    <s v="theater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x v="0"/>
    <s v="USD"/>
    <n v="1464987600"/>
    <n v="1463145938"/>
    <b v="1"/>
    <n v="39"/>
    <b v="1"/>
    <x v="6"/>
    <n v="4"/>
    <n v="1.67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x v="1"/>
    <s v="GBP"/>
    <n v="1446213612"/>
    <n v="1443621612"/>
    <b v="1"/>
    <n v="21"/>
    <b v="1"/>
    <x v="6"/>
    <n v="4"/>
    <n v="3.1"/>
    <s v="theater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x v="1"/>
    <s v="GBP"/>
    <n v="1484687436"/>
    <n v="1482095436"/>
    <b v="0"/>
    <n v="30"/>
    <b v="1"/>
    <x v="6"/>
    <n v="4"/>
    <n v="2.17"/>
    <s v="theater"/>
  </r>
  <r>
    <n v="3228"/>
    <s v="Hear Me Roar: A Season of Powerful Women"/>
    <s v="A Season of Powerful Women. A Season of Defiance."/>
    <n v="1600"/>
    <n v="65"/>
    <x v="0"/>
    <x v="0"/>
    <s v="USD"/>
    <n v="1450328340"/>
    <n v="1447606884"/>
    <b v="1"/>
    <n v="37"/>
    <b v="1"/>
    <x v="6"/>
    <n v="4"/>
    <n v="1.76"/>
    <s v="theater"/>
  </r>
  <r>
    <n v="3229"/>
    <s v="The Seagull Project Presents: The Three Sisters"/>
    <s v="After electrifying audiences in Seattle and Tashkent, The Seagull Project embarks on a brand new journey."/>
    <n v="1600"/>
    <n v="65"/>
    <x v="0"/>
    <x v="0"/>
    <s v="USD"/>
    <n v="1416470398"/>
    <n v="1413874798"/>
    <b v="1"/>
    <n v="202"/>
    <b v="1"/>
    <x v="6"/>
    <n v="4"/>
    <n v="0.32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x v="0"/>
    <s v="USD"/>
    <n v="1412135940"/>
    <n v="1410840126"/>
    <b v="1"/>
    <n v="37"/>
    <b v="1"/>
    <x v="6"/>
    <n v="4"/>
    <n v="1.73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x v="0"/>
    <s v="USD"/>
    <n v="1460846347"/>
    <n v="1458254347"/>
    <b v="0"/>
    <n v="28"/>
    <b v="1"/>
    <x v="6"/>
    <n v="4"/>
    <n v="2.25"/>
    <s v="theater"/>
  </r>
  <r>
    <n v="3232"/>
    <s v="Honorable Men - Poor Yorick's Players 2016 Season"/>
    <s v="Honorable Men - Yorick's 10th season of free, outdoor Shakespeare.  Featuring Henry IV, part 1 and Julius Caesar."/>
    <n v="1570"/>
    <n v="62"/>
    <x v="0"/>
    <x v="0"/>
    <s v="USD"/>
    <n v="1462334340"/>
    <n v="1459711917"/>
    <b v="1"/>
    <n v="26"/>
    <b v="1"/>
    <x v="6"/>
    <n v="4"/>
    <n v="2.38"/>
    <s v="theater"/>
  </r>
  <r>
    <n v="3233"/>
    <s v="64 Squares"/>
    <s v="64 Squares is an autobiographical one-man exploration of the internal chess game played to reconcile relationships."/>
    <n v="1551"/>
    <n v="61"/>
    <x v="0"/>
    <x v="0"/>
    <s v="USD"/>
    <n v="1488482355"/>
    <n v="1485890355"/>
    <b v="0"/>
    <n v="61"/>
    <b v="1"/>
    <x v="6"/>
    <n v="4"/>
    <n v="1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x v="1"/>
    <s v="GBP"/>
    <n v="1485991860"/>
    <n v="1483124208"/>
    <b v="0"/>
    <n v="115"/>
    <b v="1"/>
    <x v="6"/>
    <n v="4"/>
    <n v="0.53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x v="0"/>
    <s v="USD"/>
    <n v="1467361251"/>
    <n v="1464769251"/>
    <b v="1"/>
    <n v="181"/>
    <b v="1"/>
    <x v="6"/>
    <n v="4"/>
    <n v="0.34"/>
    <s v="theater"/>
  </r>
  <r>
    <n v="3236"/>
    <s v="Sub-Basement World Premiere"/>
    <s v="A dark comedy exploring the importance of art, homelessness, and finding your own path.  World Premiere 3/27/17 at IRT Theater in NYC."/>
    <n v="1500"/>
    <n v="61"/>
    <x v="0"/>
    <x v="0"/>
    <s v="USD"/>
    <n v="1482962433"/>
    <n v="1480370433"/>
    <b v="0"/>
    <n v="110"/>
    <b v="1"/>
    <x v="6"/>
    <n v="4"/>
    <n v="0.55000000000000004"/>
    <s v="theater"/>
  </r>
  <r>
    <n v="3237"/>
    <s v="Celebrating 20 years of The 24 Hour Plays around the world!"/>
    <s v="An annual campaign supporting our intensive for artists 25 and under."/>
    <n v="1500"/>
    <n v="60"/>
    <x v="0"/>
    <x v="0"/>
    <s v="USD"/>
    <n v="1443499140"/>
    <n v="1441452184"/>
    <b v="1"/>
    <n v="269"/>
    <b v="1"/>
    <x v="6"/>
    <n v="4"/>
    <n v="0.22"/>
    <s v="theater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x v="1"/>
    <s v="GBP"/>
    <n v="1435752898"/>
    <n v="1433160898"/>
    <b v="1"/>
    <n v="79"/>
    <b v="1"/>
    <x v="6"/>
    <n v="4"/>
    <n v="0.76"/>
    <s v="theater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x v="1"/>
    <s v="GBP"/>
    <n v="1445817540"/>
    <n v="1443665293"/>
    <b v="1"/>
    <n v="104"/>
    <b v="1"/>
    <x v="6"/>
    <n v="4"/>
    <n v="0.57999999999999996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x v="1"/>
    <s v="GBP"/>
    <n v="1487286000"/>
    <n v="1484843948"/>
    <b v="0"/>
    <n v="34"/>
    <b v="1"/>
    <x v="6"/>
    <n v="4"/>
    <n v="1.76"/>
    <s v="theater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x v="0"/>
    <s v="USD"/>
    <n v="1413269940"/>
    <n v="1410421670"/>
    <b v="1"/>
    <n v="167"/>
    <b v="1"/>
    <x v="6"/>
    <n v="4"/>
    <n v="0.36"/>
    <s v="theater"/>
  </r>
  <r>
    <n v="3242"/>
    <s v="First Day Off in a Long Time by Brian Finkelstein"/>
    <s v="First Day Off in a Long Time is a comedy show...            _x000a_About suicide."/>
    <n v="1500"/>
    <n v="60"/>
    <x v="0"/>
    <x v="0"/>
    <s v="USD"/>
    <n v="1411150092"/>
    <n v="1408558092"/>
    <b v="1"/>
    <n v="183"/>
    <b v="1"/>
    <x v="6"/>
    <n v="4"/>
    <n v="0.33"/>
    <s v="theater"/>
  </r>
  <r>
    <n v="3243"/>
    <s v="THE INCREDIBLE FOX SISTERS"/>
    <s v="Live Source's world premiere of a new play by Jaclyn Backhaus, premiering at the New Ohio Theatre October 30th-November 8th."/>
    <n v="1500"/>
    <n v="60"/>
    <x v="0"/>
    <x v="0"/>
    <s v="USD"/>
    <n v="1444348800"/>
    <n v="1442283562"/>
    <b v="1"/>
    <n v="71"/>
    <b v="1"/>
    <x v="6"/>
    <n v="4"/>
    <n v="0.85"/>
    <s v="theater"/>
  </r>
  <r>
    <n v="3244"/>
    <s v="'Time Please'"/>
    <s v="'Time Please' is a black comedy set in a failing public house in a run-down part of town, where things are about to get messy."/>
    <n v="1500"/>
    <n v="59"/>
    <x v="0"/>
    <x v="1"/>
    <s v="GBP"/>
    <n v="1480613982"/>
    <n v="1478018382"/>
    <b v="0"/>
    <n v="69"/>
    <b v="1"/>
    <x v="6"/>
    <n v="4"/>
    <n v="0.86"/>
    <s v="theater"/>
  </r>
  <r>
    <n v="3245"/>
    <s v="Roughly Speaking: Voices from The Soup Kitchen"/>
    <s v="Five playwrights volunteer at New York's largest soup kitchen and develop a play around the people they meet."/>
    <n v="1500"/>
    <n v="59"/>
    <x v="0"/>
    <x v="0"/>
    <s v="USD"/>
    <n v="1434074400"/>
    <n v="1431354258"/>
    <b v="0"/>
    <n v="270"/>
    <b v="1"/>
    <x v="6"/>
    <n v="4"/>
    <n v="0.22"/>
    <s v="theater"/>
  </r>
  <r>
    <n v="3246"/>
    <s v="The Gray Man"/>
    <s v="The Gray Man isnâ€™t real. Heâ€™s a ghost story, a boogeyman, a tale mothers make up to keep their children safe."/>
    <n v="1500"/>
    <n v="57"/>
    <x v="0"/>
    <x v="0"/>
    <s v="USD"/>
    <n v="1442030340"/>
    <n v="1439551200"/>
    <b v="1"/>
    <n v="193"/>
    <b v="1"/>
    <x v="6"/>
    <n v="4"/>
    <n v="0.3"/>
    <s v="theater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x v="1"/>
    <s v="GBP"/>
    <n v="1436696712"/>
    <n v="1434104712"/>
    <b v="1"/>
    <n v="57"/>
    <b v="1"/>
    <x v="6"/>
    <n v="4"/>
    <n v="0.98"/>
    <s v="theater"/>
  </r>
  <r>
    <n v="3248"/>
    <s v="Honest Accomplice Theatre 2015-16 Season"/>
    <s v="Honest Accomplice Theatre produces theatre for social change."/>
    <n v="1500"/>
    <n v="56"/>
    <x v="0"/>
    <x v="0"/>
    <s v="USD"/>
    <n v="1428178757"/>
    <n v="1425590357"/>
    <b v="1"/>
    <n v="200"/>
    <b v="1"/>
    <x v="6"/>
    <n v="4"/>
    <n v="0.28000000000000003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x v="0"/>
    <s v="USD"/>
    <n v="1434822914"/>
    <n v="1432230914"/>
    <b v="1"/>
    <n v="88"/>
    <b v="1"/>
    <x v="6"/>
    <n v="4"/>
    <n v="0.64"/>
    <s v="theater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x v="0"/>
    <s v="USD"/>
    <n v="1415213324"/>
    <n v="1412617724"/>
    <b v="1"/>
    <n v="213"/>
    <b v="1"/>
    <x v="6"/>
    <n v="4"/>
    <n v="0.26"/>
    <s v="theater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s v="theater"/>
  </r>
  <r>
    <n v="3252"/>
    <s v="Modern Love"/>
    <s v="How do we navigate the boundaries between friendship, sexual intimacy and obsessive desire?"/>
    <n v="1500"/>
    <n v="55"/>
    <x v="0"/>
    <x v="1"/>
    <s v="GBP"/>
    <n v="1473247240"/>
    <n v="1470655240"/>
    <b v="1"/>
    <n v="50"/>
    <b v="1"/>
    <x v="6"/>
    <n v="4"/>
    <n v="1.1000000000000001"/>
    <s v="theater"/>
  </r>
  <r>
    <n v="3253"/>
    <s v="EMPATHITRAX, a new play by Ana Nogueira"/>
    <s v="Can you ever truly feel what someone else is feeling?_x000a_Do you want to?"/>
    <n v="1500"/>
    <n v="55"/>
    <x v="0"/>
    <x v="0"/>
    <s v="USD"/>
    <n v="1473306300"/>
    <n v="1471701028"/>
    <b v="1"/>
    <n v="115"/>
    <b v="1"/>
    <x v="6"/>
    <n v="4"/>
    <n v="0.48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x v="1"/>
    <s v="GBP"/>
    <n v="1427331809"/>
    <n v="1424743409"/>
    <b v="1"/>
    <n v="186"/>
    <b v="1"/>
    <x v="6"/>
    <n v="4"/>
    <n v="0.3"/>
    <s v="theater"/>
  </r>
  <r>
    <n v="3255"/>
    <s v="Henry V"/>
    <s v="5 Actors, 30 Characters, 90 Minutes._x000a_Let us transport you from London to the fields of Agincourt, using the power of your imagination."/>
    <n v="1500"/>
    <n v="55"/>
    <x v="0"/>
    <x v="1"/>
    <s v="GBP"/>
    <n v="1412706375"/>
    <n v="1410114375"/>
    <b v="1"/>
    <n v="18"/>
    <b v="1"/>
    <x v="6"/>
    <n v="4"/>
    <n v="3.06"/>
    <s v="theater"/>
  </r>
  <r>
    <n v="3256"/>
    <s v="Paperhand Puppet Intervention 16th Annual Summer Show"/>
    <s v="Our 16th year promises to be bigger and better than ever but we need your help to bring the show to life!"/>
    <n v="1500"/>
    <n v="55"/>
    <x v="0"/>
    <x v="0"/>
    <s v="USD"/>
    <n v="1433995140"/>
    <n v="1432129577"/>
    <b v="1"/>
    <n v="176"/>
    <b v="1"/>
    <x v="6"/>
    <n v="4"/>
    <n v="0.3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x v="1"/>
    <s v="GBP"/>
    <n v="1487769952"/>
    <n v="1485177952"/>
    <b v="0"/>
    <n v="41"/>
    <b v="1"/>
    <x v="6"/>
    <n v="4"/>
    <n v="1.34"/>
    <s v="theater"/>
  </r>
  <r>
    <n v="3258"/>
    <s v="Bluebirds by Joe Brondo"/>
    <s v="A guy named Walt steals a book and plans to sell it to get his life on track... until his wife finds out."/>
    <n v="1500"/>
    <n v="53"/>
    <x v="0"/>
    <x v="0"/>
    <s v="USD"/>
    <n v="1420751861"/>
    <n v="1418159861"/>
    <b v="1"/>
    <n v="75"/>
    <b v="1"/>
    <x v="6"/>
    <n v="4"/>
    <n v="0.71"/>
    <s v="theater"/>
  </r>
  <r>
    <n v="3259"/>
    <s v="Laughter is Sacred Space 2.0"/>
    <s v="The Human Faces Tour - Every Story Sacred. This tour is about laughter, grief, and identity in the human striving toward wholeness"/>
    <n v="1500"/>
    <n v="53"/>
    <x v="0"/>
    <x v="0"/>
    <s v="USD"/>
    <n v="1475294340"/>
    <n v="1472753745"/>
    <b v="1"/>
    <n v="97"/>
    <b v="1"/>
    <x v="6"/>
    <n v="4"/>
    <n v="0.55000000000000004"/>
    <s v="theater"/>
  </r>
  <r>
    <n v="3260"/>
    <s v="Keep the Art of Marionettes Alive With PUPPETWORKS!"/>
    <s v="We're looking to raise money to continue bringing Brooklyn the vanishing art form of marionette puppetry."/>
    <n v="1500"/>
    <n v="53"/>
    <x v="0"/>
    <x v="0"/>
    <s v="USD"/>
    <n v="1448903318"/>
    <n v="1445875718"/>
    <b v="1"/>
    <n v="73"/>
    <b v="1"/>
    <x v="6"/>
    <n v="4"/>
    <n v="0.73"/>
    <s v="theater"/>
  </r>
  <r>
    <n v="3261"/>
    <s v="Scrappy Shakespeare: A Midsummer Night's Dream"/>
    <s v="Six Spartanburg-based professional actors perform A Midsummer Night's Dream outdoors in downtown Spartanburg."/>
    <n v="1500"/>
    <n v="53"/>
    <x v="0"/>
    <x v="0"/>
    <s v="USD"/>
    <n v="1437067476"/>
    <n v="1434475476"/>
    <b v="1"/>
    <n v="49"/>
    <b v="1"/>
    <x v="6"/>
    <n v="4"/>
    <n v="1.08"/>
    <s v="theater"/>
  </r>
  <r>
    <n v="3262"/>
    <s v="Prison Boxing: A New Play by Leah Joki"/>
    <s v="A one-woman theatrical exploration of the prison system and its inhabitants."/>
    <n v="1500"/>
    <n v="52"/>
    <x v="0"/>
    <x v="0"/>
    <s v="USD"/>
    <n v="1419220800"/>
    <n v="1416555262"/>
    <b v="1"/>
    <n v="134"/>
    <b v="1"/>
    <x v="6"/>
    <n v="3"/>
    <n v="0.39"/>
    <s v="theater"/>
  </r>
  <r>
    <n v="3263"/>
    <s v="Titus Andronicus (with an all-female cast &amp; crew)"/>
    <s v="Shakespeare's bloodiest tragedy, performed and produced exclusively by women."/>
    <n v="1500"/>
    <n v="52"/>
    <x v="0"/>
    <x v="0"/>
    <s v="USD"/>
    <n v="1446238800"/>
    <n v="1444220588"/>
    <b v="1"/>
    <n v="68"/>
    <b v="1"/>
    <x v="6"/>
    <n v="3"/>
    <n v="0.76"/>
    <s v="theater"/>
  </r>
  <r>
    <n v="3264"/>
    <s v="Kapow-i GoGo at The PIT"/>
    <s v="The three part comedic saga of Kapow-i GoGo, who saves the world.  Again.  And again."/>
    <n v="1500"/>
    <n v="52"/>
    <x v="0"/>
    <x v="0"/>
    <s v="USD"/>
    <n v="1422482400"/>
    <n v="1421089938"/>
    <b v="1"/>
    <n v="49"/>
    <b v="1"/>
    <x v="6"/>
    <n v="3"/>
    <n v="1.06"/>
    <s v="theater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s v="EUR"/>
    <n v="1449162000"/>
    <n v="1446570315"/>
    <b v="1"/>
    <n v="63"/>
    <b v="1"/>
    <x v="6"/>
    <n v="3"/>
    <n v="0.81"/>
    <s v="theater"/>
  </r>
  <r>
    <n v="3266"/>
    <s v="Macbeth"/>
    <s v="An original version of Shakespeare's masterpiece that emphasizes family and explores the destruction of blood ties"/>
    <n v="1500"/>
    <n v="51"/>
    <x v="0"/>
    <x v="0"/>
    <s v="USD"/>
    <n v="1434142800"/>
    <n v="1431435122"/>
    <b v="1"/>
    <n v="163"/>
    <b v="1"/>
    <x v="6"/>
    <n v="3"/>
    <n v="0.31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x v="0"/>
    <s v="USD"/>
    <n v="1437156660"/>
    <n v="1434564660"/>
    <b v="1"/>
    <n v="288"/>
    <b v="1"/>
    <x v="6"/>
    <n v="3"/>
    <n v="0.18"/>
    <s v="theater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x v="0"/>
    <s v="USD"/>
    <n v="1472074928"/>
    <n v="1470692528"/>
    <b v="1"/>
    <n v="42"/>
    <b v="1"/>
    <x v="6"/>
    <n v="3"/>
    <n v="1.21"/>
    <s v="theater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x v="1"/>
    <s v="GBP"/>
    <n v="1434452400"/>
    <n v="1431509397"/>
    <b v="1"/>
    <n v="70"/>
    <b v="1"/>
    <x v="6"/>
    <n v="3"/>
    <n v="0.73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x v="1"/>
    <s v="GBP"/>
    <n v="1436705265"/>
    <n v="1434113265"/>
    <b v="1"/>
    <n v="30"/>
    <b v="1"/>
    <x v="6"/>
    <n v="3"/>
    <n v="1.7"/>
    <s v="theater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s v="theater"/>
  </r>
  <r>
    <n v="3272"/>
    <s v="&quot;Next Stop&quot; - Adjusting to dating in NYC"/>
    <s v="A new original play that follows two Israeli singles navigate the humorous and confusing dating scene of NYC."/>
    <n v="1500"/>
    <n v="51"/>
    <x v="0"/>
    <x v="0"/>
    <s v="USD"/>
    <n v="1446814809"/>
    <n v="1444219209"/>
    <b v="1"/>
    <n v="145"/>
    <b v="1"/>
    <x v="6"/>
    <n v="3"/>
    <n v="0.35"/>
    <s v="theater"/>
  </r>
  <r>
    <n v="3273"/>
    <s v="Toscana, or What I Remember"/>
    <s v="We're bringing Tuscany to the Cherry Lane Theatre with a new play about memory and how we deal with people we love but we can't stand."/>
    <n v="1500"/>
    <n v="51"/>
    <x v="0"/>
    <x v="0"/>
    <s v="USD"/>
    <n v="1473879600"/>
    <n v="1472498042"/>
    <b v="1"/>
    <n v="21"/>
    <b v="1"/>
    <x v="6"/>
    <n v="3"/>
    <n v="2.4300000000000002"/>
    <s v="theater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x v="0"/>
    <s v="USD"/>
    <n v="1458075600"/>
    <n v="1454259272"/>
    <b v="1"/>
    <n v="286"/>
    <b v="1"/>
    <x v="6"/>
    <n v="3"/>
    <n v="0.17"/>
    <s v="theater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x v="0"/>
    <s v="USD"/>
    <n v="1423456200"/>
    <n v="1421183271"/>
    <b v="1"/>
    <n v="12"/>
    <b v="1"/>
    <x v="6"/>
    <n v="3"/>
    <n v="4.17"/>
    <s v="theater"/>
  </r>
  <r>
    <n v="3276"/>
    <s v="We The Astronomers"/>
    <s v="In 2016, KO Theatre presents a world premiere play in Toronto, ON about faith, home, and the secrets we keep from those we love."/>
    <n v="1500"/>
    <n v="50"/>
    <x v="0"/>
    <x v="5"/>
    <s v="CAD"/>
    <n v="1459483140"/>
    <n v="1456526879"/>
    <b v="1"/>
    <n v="100"/>
    <b v="1"/>
    <x v="6"/>
    <n v="3"/>
    <n v="0.5"/>
    <s v="theater"/>
  </r>
  <r>
    <n v="3277"/>
    <s v="Go People does 'Almost, Maine'"/>
    <s v="One of the most popular American plays of the last decade comes to London for its international premiere. Festive and bittersweet."/>
    <n v="1500"/>
    <n v="50"/>
    <x v="0"/>
    <x v="1"/>
    <s v="GBP"/>
    <n v="1416331406"/>
    <n v="1413735806"/>
    <b v="1"/>
    <n v="100"/>
    <b v="1"/>
    <x v="6"/>
    <n v="3"/>
    <n v="0.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x v="6"/>
    <n v="3"/>
    <n v="1.47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x v="0"/>
    <s v="USD"/>
    <n v="1459474059"/>
    <n v="1456885659"/>
    <b v="0"/>
    <n v="63"/>
    <b v="1"/>
    <x v="6"/>
    <n v="3"/>
    <n v="0.79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x v="6"/>
    <n v="3"/>
    <n v="1.67"/>
    <s v="theater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x v="0"/>
    <s v="USD"/>
    <n v="1441153705"/>
    <n v="1438561705"/>
    <b v="0"/>
    <n v="47"/>
    <b v="1"/>
    <x v="6"/>
    <n v="3"/>
    <n v="1.06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x v="0"/>
    <s v="USD"/>
    <n v="1461904788"/>
    <n v="1458103188"/>
    <b v="0"/>
    <n v="237"/>
    <b v="1"/>
    <x v="6"/>
    <n v="3"/>
    <n v="0.21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x v="1"/>
    <s v="GBP"/>
    <n v="1455138000"/>
    <n v="1452448298"/>
    <b v="0"/>
    <n v="47"/>
    <b v="1"/>
    <x v="6"/>
    <n v="3"/>
    <n v="1.06"/>
    <s v="theater"/>
  </r>
  <r>
    <n v="3284"/>
    <s v="Help fund Black Enough!"/>
    <s v="Black Enough is an LSU student-staged performance exploring the effects of white supremacy on the black community."/>
    <n v="1500"/>
    <n v="50"/>
    <x v="0"/>
    <x v="0"/>
    <s v="USD"/>
    <n v="1454047140"/>
    <n v="1452546853"/>
    <b v="0"/>
    <n v="15"/>
    <b v="1"/>
    <x v="6"/>
    <n v="3"/>
    <n v="3.33"/>
    <s v="theater"/>
  </r>
  <r>
    <n v="3285"/>
    <s v="By Morning"/>
    <s v="A new play by Matthew Gasda"/>
    <n v="1500"/>
    <n v="50"/>
    <x v="0"/>
    <x v="0"/>
    <s v="USD"/>
    <n v="1488258000"/>
    <n v="1485556626"/>
    <b v="0"/>
    <n v="81"/>
    <b v="1"/>
    <x v="6"/>
    <n v="3"/>
    <n v="0.62"/>
    <s v="theater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x v="0"/>
    <s v="USD"/>
    <n v="1471291782"/>
    <n v="1468699782"/>
    <b v="0"/>
    <n v="122"/>
    <b v="1"/>
    <x v="6"/>
    <n v="3"/>
    <n v="0.41"/>
    <s v="theater"/>
  </r>
  <r>
    <n v="3287"/>
    <s v="Three Things: Stories About Life"/>
    <s v="An inspirational one-man play about crisis, community, and the search for wholeness."/>
    <n v="1500"/>
    <n v="50"/>
    <x v="0"/>
    <x v="5"/>
    <s v="CAD"/>
    <n v="1448733628"/>
    <n v="1446573628"/>
    <b v="0"/>
    <n v="34"/>
    <b v="1"/>
    <x v="6"/>
    <n v="3"/>
    <n v="1.47"/>
    <s v="theater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x v="1"/>
    <s v="GBP"/>
    <n v="1466463600"/>
    <n v="1463337315"/>
    <b v="0"/>
    <n v="207"/>
    <b v="1"/>
    <x v="6"/>
    <n v="3"/>
    <n v="0.2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x v="1"/>
    <s v="GBP"/>
    <n v="1487580602"/>
    <n v="1485161402"/>
    <b v="0"/>
    <n v="25"/>
    <b v="1"/>
    <x v="6"/>
    <n v="3"/>
    <n v="2"/>
    <s v="theater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x v="1"/>
    <s v="GBP"/>
    <n v="1489234891"/>
    <n v="1486642891"/>
    <b v="0"/>
    <n v="72"/>
    <b v="1"/>
    <x v="6"/>
    <n v="3"/>
    <n v="0.69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x v="0"/>
    <s v="USD"/>
    <n v="1442462340"/>
    <n v="1439743900"/>
    <b v="0"/>
    <n v="14"/>
    <b v="1"/>
    <x v="6"/>
    <n v="3"/>
    <n v="3.57"/>
    <s v="theater"/>
  </r>
  <r>
    <n v="3292"/>
    <s v="Dick Whittington - our 2016 community pantomime!"/>
    <s v="Iver Heath Drama Club is a not-for-profit community group and this year we are performing DICK WHITTINGTON."/>
    <n v="1500"/>
    <n v="50"/>
    <x v="0"/>
    <x v="1"/>
    <s v="GBP"/>
    <n v="1449257348"/>
    <n v="1444069748"/>
    <b v="0"/>
    <n v="15"/>
    <b v="1"/>
    <x v="6"/>
    <n v="3"/>
    <n v="3.33"/>
    <s v="theater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x v="4"/>
    <s v="NZD"/>
    <n v="1488622352"/>
    <n v="1486030352"/>
    <b v="0"/>
    <n v="91"/>
    <b v="1"/>
    <x v="6"/>
    <n v="3"/>
    <n v="0.55000000000000004"/>
    <s v="theater"/>
  </r>
  <r>
    <n v="3294"/>
    <s v="old man's Gift"/>
    <s v="A young theatre company promoting new talent and looking for help in funding our very first set for our black comedy &quot;old man's Gift&quot;"/>
    <n v="1500"/>
    <n v="50"/>
    <x v="0"/>
    <x v="1"/>
    <s v="GBP"/>
    <n v="1434459554"/>
    <n v="1431867554"/>
    <b v="0"/>
    <n v="24"/>
    <b v="1"/>
    <x v="6"/>
    <n v="3"/>
    <n v="2.08"/>
    <s v="theater"/>
  </r>
  <r>
    <n v="3295"/>
    <s v="The Divine Comedy Show"/>
    <s v="A comedic drama about The Devil and his quest to take a bride and to Hell with the consequences, no matter what they may be."/>
    <n v="1500"/>
    <n v="50"/>
    <x v="0"/>
    <x v="1"/>
    <s v="GBP"/>
    <n v="1474886229"/>
    <n v="1472294229"/>
    <b v="0"/>
    <n v="27"/>
    <b v="1"/>
    <x v="6"/>
    <n v="3"/>
    <n v="1.85"/>
    <s v="theater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s v="theater"/>
  </r>
  <r>
    <n v="3297"/>
    <s v="MY EYES WENT DARK"/>
    <s v="A father loses his family in a freak plane crash and goes on to murder the air traffic controller he holds responsible."/>
    <n v="1500"/>
    <n v="50"/>
    <x v="0"/>
    <x v="1"/>
    <s v="GBP"/>
    <n v="1438037940"/>
    <n v="1436380256"/>
    <b v="0"/>
    <n v="44"/>
    <b v="1"/>
    <x v="6"/>
    <n v="3"/>
    <n v="1.139999999999999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x v="0"/>
    <s v="USD"/>
    <n v="1442102400"/>
    <n v="1440370768"/>
    <b v="0"/>
    <n v="72"/>
    <b v="1"/>
    <x v="6"/>
    <n v="3"/>
    <n v="0.6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x v="0"/>
    <s v="USD"/>
    <n v="1444860063"/>
    <n v="1442268063"/>
    <b v="0"/>
    <n v="63"/>
    <b v="1"/>
    <x v="6"/>
    <n v="3"/>
    <n v="0.79"/>
    <s v="theater"/>
  </r>
  <r>
    <n v="3300"/>
    <s v="MAX &amp; ELSA: NO MUSIC. NO CHILDREN."/>
    <s v="A subversive parody about the two people for whom the hills were NOT alive with THE SOUND OF MUSIC."/>
    <n v="1500"/>
    <n v="50"/>
    <x v="0"/>
    <x v="0"/>
    <s v="USD"/>
    <n v="1430329862"/>
    <n v="1428515462"/>
    <b v="0"/>
    <n v="88"/>
    <b v="1"/>
    <x v="6"/>
    <n v="3"/>
    <n v="0.56999999999999995"/>
    <s v="theater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6"/>
    <n v="3"/>
    <n v="0.71"/>
    <s v="theater"/>
  </r>
  <r>
    <n v="3302"/>
    <s v="El muro de BorÃ­s KiÃ©n"/>
    <s v="FilosofÃ­a de los anÃ³nimos"/>
    <n v="1500"/>
    <n v="50"/>
    <x v="0"/>
    <x v="3"/>
    <s v="EUR"/>
    <n v="1481099176"/>
    <n v="1478507176"/>
    <b v="0"/>
    <n v="50"/>
    <b v="1"/>
    <x v="6"/>
    <n v="3"/>
    <n v="1"/>
    <s v="theater"/>
  </r>
  <r>
    <n v="3303"/>
    <s v="VisiÃ³n Latino Theatre Company"/>
    <s v="VisiÃ³n Latino Theatre Company was founded by three young latino professionals sharing the stories of everyday latinos."/>
    <n v="1500"/>
    <n v="50"/>
    <x v="0"/>
    <x v="0"/>
    <s v="USD"/>
    <n v="1427553484"/>
    <n v="1424533084"/>
    <b v="0"/>
    <n v="35"/>
    <b v="1"/>
    <x v="6"/>
    <n v="3"/>
    <n v="1.43"/>
    <s v="theater"/>
  </r>
  <r>
    <n v="3304"/>
    <s v="I Can Ski Forever 3"/>
    <s v="A musical comedy production celebrating the unique, lovable, insufferable ski culture of the modern day mountain town."/>
    <n v="1500"/>
    <n v="50"/>
    <x v="0"/>
    <x v="0"/>
    <s v="USD"/>
    <n v="1482418752"/>
    <n v="1479826752"/>
    <b v="0"/>
    <n v="175"/>
    <b v="1"/>
    <x v="6"/>
    <n v="3"/>
    <n v="0.28999999999999998"/>
    <s v="theater"/>
  </r>
  <r>
    <n v="3305"/>
    <s v="The Judgment of Paris"/>
    <s v="The Judgement of Paris is an exciting, inspirational poem set to run Oct. 2, 3 &amp; 4 at Plays &amp; Players, but we need funding and fans."/>
    <n v="1500"/>
    <n v="50"/>
    <x v="0"/>
    <x v="0"/>
    <s v="USD"/>
    <n v="1438374748"/>
    <n v="1435782748"/>
    <b v="0"/>
    <n v="20"/>
    <b v="1"/>
    <x v="6"/>
    <n v="3"/>
    <n v="2.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s v="theater"/>
  </r>
  <r>
    <n v="3307"/>
    <s v="The Respectful Prostitute"/>
    <s v="A group of Stanford students are going to present Jean-Paul Sartre's play, The Respectful Prostitute, at the end of Spring quarter."/>
    <n v="1500"/>
    <n v="47.69"/>
    <x v="0"/>
    <x v="0"/>
    <s v="USD"/>
    <n v="1463275339"/>
    <n v="1460683339"/>
    <b v="0"/>
    <n v="20"/>
    <b v="1"/>
    <x v="6"/>
    <n v="3"/>
    <n v="2.38"/>
    <s v="theater"/>
  </r>
  <r>
    <n v="3308"/>
    <s v="A Hand of Talons"/>
    <s v="Descend into the dark world of steampunk noir in this thrilling new play, written by Maggie Lee and directed by Amy Poisson!"/>
    <n v="1500"/>
    <n v="47"/>
    <x v="0"/>
    <x v="0"/>
    <s v="USD"/>
    <n v="1460581365"/>
    <n v="1458766965"/>
    <b v="0"/>
    <n v="57"/>
    <b v="1"/>
    <x v="6"/>
    <n v="3"/>
    <n v="0.82"/>
    <s v="theater"/>
  </r>
  <r>
    <n v="3309"/>
    <s v="Collision Course"/>
    <s v="Two unlikely friends, a garage, tinned beans &amp; the end of the world."/>
    <n v="1500"/>
    <n v="47"/>
    <x v="0"/>
    <x v="1"/>
    <s v="GBP"/>
    <n v="1476632178"/>
    <n v="1473953778"/>
    <b v="0"/>
    <n v="31"/>
    <b v="1"/>
    <x v="6"/>
    <n v="3"/>
    <n v="1.52"/>
    <s v="theater"/>
  </r>
  <r>
    <n v="3310"/>
    <s v="The Island Boys: A New Play"/>
    <s v="A new play about coming coming home, recovery, and trying to find God in the process."/>
    <n v="1500"/>
    <n v="45"/>
    <x v="0"/>
    <x v="0"/>
    <s v="USD"/>
    <n v="1444169825"/>
    <n v="1441577825"/>
    <b v="0"/>
    <n v="31"/>
    <b v="1"/>
    <x v="6"/>
    <n v="3"/>
    <n v="1.4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x v="0"/>
    <s v="USD"/>
    <n v="1445065210"/>
    <n v="1442473210"/>
    <b v="0"/>
    <n v="45"/>
    <b v="1"/>
    <x v="6"/>
    <n v="3"/>
    <n v="1"/>
    <s v="theater"/>
  </r>
  <r>
    <n v="3312"/>
    <s v="Richard III"/>
    <s v="Bare Theatre presents one of Shakespeare's most notorious characters in the final chapter of the War of the Roses saga."/>
    <n v="1500"/>
    <n v="45"/>
    <x v="0"/>
    <x v="0"/>
    <s v="USD"/>
    <n v="1478901600"/>
    <n v="1477077946"/>
    <b v="0"/>
    <n v="41"/>
    <b v="1"/>
    <x v="6"/>
    <n v="3"/>
    <n v="1.1000000000000001"/>
    <s v="theater"/>
  </r>
  <r>
    <n v="3313"/>
    <s v="Melbin the Accidental"/>
    <s v="A modern reworking of Shakespeare's histories and tragedies in iambic pentameter to talk of death, love, and race."/>
    <n v="1500"/>
    <n v="45"/>
    <x v="0"/>
    <x v="0"/>
    <s v="USD"/>
    <n v="1453856400"/>
    <n v="1452664317"/>
    <b v="0"/>
    <n v="29"/>
    <b v="1"/>
    <x v="6"/>
    <n v="3"/>
    <n v="1.55"/>
    <s v="theater"/>
  </r>
  <r>
    <n v="3314"/>
    <s v="The White Bike"/>
    <s v="I want to add a new perspective to the cycling safety debate by taking my play THE WHITE BIKE to the Edinburgh Festival of Cycling"/>
    <n v="1500"/>
    <n v="45"/>
    <x v="0"/>
    <x v="1"/>
    <s v="GBP"/>
    <n v="1431115500"/>
    <n v="1428733511"/>
    <b v="0"/>
    <n v="58"/>
    <b v="1"/>
    <x v="6"/>
    <n v="3"/>
    <n v="0.78"/>
    <s v="theater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x v="1"/>
    <s v="GBP"/>
    <n v="1462519041"/>
    <n v="1459927041"/>
    <b v="0"/>
    <n v="89"/>
    <b v="1"/>
    <x v="6"/>
    <n v="3"/>
    <n v="0.51"/>
    <s v="theater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x v="0"/>
    <s v="USD"/>
    <n v="1407506040"/>
    <n v="1404680075"/>
    <b v="0"/>
    <n v="125"/>
    <b v="1"/>
    <x v="6"/>
    <n v="3"/>
    <n v="0.36"/>
    <s v="theater"/>
  </r>
  <r>
    <n v="3317"/>
    <s v="Seven Minutes in Eternity"/>
    <s v="Andy Boyd's epic new satire about heroes and villains, humankind's search for glory, and fascism in America"/>
    <n v="1500"/>
    <n v="45"/>
    <x v="0"/>
    <x v="0"/>
    <s v="USD"/>
    <n v="1465347424"/>
    <n v="1462755424"/>
    <b v="0"/>
    <n v="18"/>
    <b v="1"/>
    <x v="6"/>
    <n v="3"/>
    <n v="2.5"/>
    <s v="theater"/>
  </r>
  <r>
    <n v="3318"/>
    <s v="ROOMIES - Atlantic Canada Tour 2016-17"/>
    <s v="Help us strengthen and inspire disability arts in Atlantic Canada"/>
    <n v="1500"/>
    <n v="45"/>
    <x v="0"/>
    <x v="5"/>
    <s v="CAD"/>
    <n v="1460341800"/>
    <n v="1456902893"/>
    <b v="0"/>
    <n v="32"/>
    <b v="1"/>
    <x v="6"/>
    <n v="3"/>
    <n v="1.41"/>
    <s v="theater"/>
  </r>
  <r>
    <n v="3319"/>
    <s v="Down the Rabbit Hole"/>
    <s v="Down the Rabbit Hole is an exciting new play by Not Just Theatre Productions. To be performed at Matthew's Yard Theatre in Feb 2015"/>
    <n v="1500"/>
    <n v="45"/>
    <x v="0"/>
    <x v="1"/>
    <s v="GBP"/>
    <n v="1422712986"/>
    <n v="1418824986"/>
    <b v="0"/>
    <n v="16"/>
    <b v="1"/>
    <x v="6"/>
    <n v="3"/>
    <n v="2.81"/>
    <s v="theater"/>
  </r>
  <r>
    <n v="3320"/>
    <s v="Mama Threw Me So High &amp; He Who Speaks"/>
    <s v="Imaginary Theater Company presents two modern day tall tales about family, resilience and redemption."/>
    <n v="1500"/>
    <n v="45"/>
    <x v="0"/>
    <x v="0"/>
    <s v="USD"/>
    <n v="1466557557"/>
    <n v="1463965557"/>
    <b v="0"/>
    <n v="38"/>
    <b v="1"/>
    <x v="6"/>
    <n v="3"/>
    <n v="1.18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x v="0"/>
    <s v="USD"/>
    <n v="1413431940"/>
    <n v="1412216665"/>
    <b v="0"/>
    <n v="15"/>
    <b v="1"/>
    <x v="6"/>
    <n v="3"/>
    <n v="3"/>
    <s v="theater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x v="0"/>
    <s v="USD"/>
    <n v="1466567700"/>
    <n v="1464653696"/>
    <b v="0"/>
    <n v="23"/>
    <b v="1"/>
    <x v="6"/>
    <n v="3"/>
    <n v="1.96"/>
    <s v="theater"/>
  </r>
  <r>
    <n v="3323"/>
    <s v="Migrants' Theatre"/>
    <s v="Young adult theatre makers from London are raising money to cover costs for touring with their current production MigrantsÂ´ Rhapsody."/>
    <n v="1500"/>
    <n v="45"/>
    <x v="0"/>
    <x v="1"/>
    <s v="GBP"/>
    <n v="1474793208"/>
    <n v="1472201208"/>
    <b v="0"/>
    <n v="49"/>
    <b v="1"/>
    <x v="6"/>
    <n v="3"/>
    <n v="0.92"/>
    <s v="theater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s v="theater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x v="1"/>
    <s v="GBP"/>
    <n v="1428256277"/>
    <n v="1425235877"/>
    <b v="0"/>
    <n v="15"/>
    <b v="1"/>
    <x v="6"/>
    <n v="3"/>
    <n v="3"/>
    <s v="theater"/>
  </r>
  <r>
    <n v="3326"/>
    <s v="Me? A Caregiver?"/>
    <s v="An edgy, hilarious, compassionate and honest show to help caregivers find courage, trust their instincts and above all, to laugh."/>
    <n v="1500"/>
    <n v="42.25"/>
    <x v="0"/>
    <x v="0"/>
    <s v="USD"/>
    <n v="1425830905"/>
    <n v="1423242505"/>
    <b v="0"/>
    <n v="57"/>
    <b v="1"/>
    <x v="6"/>
    <n v="3"/>
    <n v="0.74"/>
    <s v="theater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x v="1"/>
    <s v="GBP"/>
    <n v="1462697966"/>
    <n v="1460105966"/>
    <b v="0"/>
    <n v="33"/>
    <b v="1"/>
    <x v="6"/>
    <n v="3"/>
    <n v="1.27"/>
    <s v="theater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x v="0"/>
    <s v="USD"/>
    <n v="1404522000"/>
    <n v="1404308883"/>
    <b v="0"/>
    <n v="9"/>
    <b v="1"/>
    <x v="6"/>
    <n v="3"/>
    <n v="4.67"/>
    <s v="theater"/>
  </r>
  <r>
    <n v="3329"/>
    <s v="Jestia and Raedon"/>
    <s v="Jestia and Raedon is a brand new romantic comedy play going to the Edinburgh Fringe Festival this summer."/>
    <n v="1500"/>
    <n v="41"/>
    <x v="0"/>
    <x v="1"/>
    <s v="GBP"/>
    <n v="1406502000"/>
    <n v="1405583108"/>
    <b v="0"/>
    <n v="26"/>
    <b v="1"/>
    <x v="6"/>
    <n v="3"/>
    <n v="1.58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x v="0"/>
    <s v="USD"/>
    <n v="1444149886"/>
    <n v="1441125886"/>
    <b v="0"/>
    <n v="65"/>
    <b v="1"/>
    <x v="6"/>
    <n v="3"/>
    <n v="0.63"/>
    <s v="theater"/>
  </r>
  <r>
    <n v="3332"/>
    <s v="Cortez"/>
    <s v="Two marine biologists are at odds during an important expedition. When a stranded shark refuses to die, things get weird."/>
    <n v="1500"/>
    <n v="40"/>
    <x v="0"/>
    <x v="0"/>
    <s v="USD"/>
    <n v="1405802330"/>
    <n v="1403210330"/>
    <b v="0"/>
    <n v="83"/>
    <b v="1"/>
    <x v="6"/>
    <n v="3"/>
    <n v="0.48"/>
    <s v="theater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x v="6"/>
    <n v="3"/>
    <n v="0.36"/>
    <s v="theater"/>
  </r>
  <r>
    <n v="3334"/>
    <s v="The Saltbox Theatre Collective Seed Money Project"/>
    <s v="The Saltbox Theatre Collective is a brand new not-for-profit theatre company in Illinois."/>
    <n v="1500"/>
    <n v="40"/>
    <x v="0"/>
    <x v="0"/>
    <s v="USD"/>
    <n v="1438259422"/>
    <n v="1435667422"/>
    <b v="0"/>
    <n v="46"/>
    <b v="1"/>
    <x v="6"/>
    <n v="3"/>
    <n v="0.87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x v="1"/>
    <s v="GBP"/>
    <n v="1407106800"/>
    <n v="1404749446"/>
    <b v="0"/>
    <n v="63"/>
    <b v="1"/>
    <x v="6"/>
    <n v="3"/>
    <n v="0.63"/>
    <s v="theater"/>
  </r>
  <r>
    <n v="3336"/>
    <s v="WILDE TALES"/>
    <s v="A theatrical adaptation of Oscar Wilde's short stories, presented by Suitcase Civilians at The Space, April 5-10 2016."/>
    <n v="1500"/>
    <n v="40"/>
    <x v="0"/>
    <x v="1"/>
    <s v="GBP"/>
    <n v="1459845246"/>
    <n v="1457429646"/>
    <b v="0"/>
    <n v="9"/>
    <b v="1"/>
    <x v="6"/>
    <n v="3"/>
    <n v="4.4400000000000004"/>
    <s v="theater"/>
  </r>
  <r>
    <n v="3337"/>
    <s v="Das Ding - A Globetrotting Comedy"/>
    <s v="StoneCrabs is thrilled to bring to the UK the first English production of Philipp LÃ¶hleâ€™s play Das Ding (The Thing)."/>
    <n v="1500"/>
    <n v="40"/>
    <x v="0"/>
    <x v="1"/>
    <s v="GBP"/>
    <n v="1412974800"/>
    <n v="1411109167"/>
    <b v="0"/>
    <n v="34"/>
    <b v="1"/>
    <x v="6"/>
    <n v="3"/>
    <n v="1.18"/>
    <s v="theater"/>
  </r>
  <r>
    <n v="3338"/>
    <s v="The Last Days of Judas Iscariot"/>
    <s v="Join Estelle Parsons in support of Theater That Looks and Sounds Like America"/>
    <n v="1500"/>
    <n v="40"/>
    <x v="0"/>
    <x v="0"/>
    <s v="USD"/>
    <n v="1487944080"/>
    <n v="1486129680"/>
    <b v="0"/>
    <n v="112"/>
    <b v="1"/>
    <x v="6"/>
    <n v="3"/>
    <n v="0.36"/>
    <s v="theater"/>
  </r>
  <r>
    <n v="3339"/>
    <s v="FRESH PRODUCE'd LA presents: Friends in Transient Places"/>
    <s v="FPLA presents FRIENDS IN TRANSIENT PLACES by Jonathan Caren: a magical story of modern life."/>
    <n v="1500"/>
    <n v="40"/>
    <x v="0"/>
    <x v="0"/>
    <s v="USD"/>
    <n v="1469721518"/>
    <n v="1467129518"/>
    <b v="0"/>
    <n v="47"/>
    <b v="1"/>
    <x v="6"/>
    <n v="3"/>
    <n v="0.85"/>
    <s v="theater"/>
  </r>
  <r>
    <n v="3340"/>
    <s v="King Lear"/>
    <s v="The Eno River Players is a community theater in Durham, North Carolina. We are trying to raise money to get our second show on its feet"/>
    <n v="1500"/>
    <n v="40"/>
    <x v="0"/>
    <x v="0"/>
    <s v="USD"/>
    <n v="1481066554"/>
    <n v="1478906554"/>
    <b v="0"/>
    <n v="38"/>
    <b v="1"/>
    <x v="6"/>
    <n v="3"/>
    <n v="1.05"/>
    <s v="theater"/>
  </r>
  <r>
    <n v="3341"/>
    <s v="Today I Live"/>
    <s v="A London flat, two stories play simultaneously. Irish mapmaker 1821, Iranian artist present day. Each senses the other. Worlds collide."/>
    <n v="1500"/>
    <n v="40"/>
    <x v="0"/>
    <x v="1"/>
    <s v="GBP"/>
    <n v="1465750800"/>
    <n v="1463771421"/>
    <b v="0"/>
    <n v="28"/>
    <b v="1"/>
    <x v="6"/>
    <n v="3"/>
    <n v="1.43"/>
    <s v="theater"/>
  </r>
  <r>
    <n v="3342"/>
    <s v="Uprising Theatre Company's First Production"/>
    <s v="We believe in the power of stories to change the world. Theatre that inspires transformation."/>
    <n v="1500"/>
    <n v="40"/>
    <x v="0"/>
    <x v="0"/>
    <s v="USD"/>
    <n v="1427864340"/>
    <n v="1425020810"/>
    <b v="0"/>
    <n v="78"/>
    <b v="1"/>
    <x v="6"/>
    <n v="3"/>
    <n v="0.51"/>
    <s v="theater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6"/>
    <n v="3"/>
    <n v="1.74"/>
    <s v="theater"/>
  </r>
  <r>
    <n v="3344"/>
    <s v="The Other Group Theatre"/>
    <s v="We are a company of crafted and trained actors, writers and directors dedicated to the principles set by the legendary Group Theatre."/>
    <n v="1500"/>
    <n v="40"/>
    <x v="0"/>
    <x v="0"/>
    <s v="USD"/>
    <n v="1409374093"/>
    <n v="1406782093"/>
    <b v="0"/>
    <n v="40"/>
    <b v="1"/>
    <x v="6"/>
    <n v="3"/>
    <n v="1"/>
    <s v="theater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x v="0"/>
    <s v="USD"/>
    <n v="1429317420"/>
    <n v="1424226768"/>
    <b v="0"/>
    <n v="13"/>
    <b v="1"/>
    <x v="6"/>
    <n v="3"/>
    <n v="3"/>
    <s v="theater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s v="theater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x v="1"/>
    <s v="GBP"/>
    <n v="1462741200"/>
    <n v="1461503654"/>
    <b v="0"/>
    <n v="22"/>
    <b v="1"/>
    <x v="6"/>
    <n v="3"/>
    <n v="1.73"/>
    <s v="theater"/>
  </r>
  <r>
    <n v="3348"/>
    <s v="Macbeth"/>
    <s v="Old Hat's new production explores the bleak culture of war and the cosmic powers of guilt and imagination in Shakespeare's tragedy."/>
    <n v="1500"/>
    <n v="37"/>
    <x v="0"/>
    <x v="0"/>
    <s v="USD"/>
    <n v="1461988740"/>
    <n v="1459949080"/>
    <b v="0"/>
    <n v="79"/>
    <b v="1"/>
    <x v="6"/>
    <n v="2"/>
    <n v="0.47"/>
    <s v="theater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x v="0"/>
    <s v="USD"/>
    <n v="1465837200"/>
    <n v="1463971172"/>
    <b v="0"/>
    <n v="14"/>
    <b v="1"/>
    <x v="6"/>
    <n v="2"/>
    <n v="2.57"/>
    <s v="theater"/>
  </r>
  <r>
    <n v="3350"/>
    <s v="Visions"/>
    <s v="Nora Wageners TheaterstÃ¼ck lÃ¤dt den Zuschauer ein auf eine teils lustige, teils dÃ¼stere Reise ins Wohnzimmer der jungen, arbeitslosen K"/>
    <n v="1500"/>
    <n v="36"/>
    <x v="0"/>
    <x v="19"/>
    <s v="EUR"/>
    <n v="1448838000"/>
    <n v="1445791811"/>
    <b v="0"/>
    <n v="51"/>
    <b v="1"/>
    <x v="6"/>
    <n v="2"/>
    <n v="0.71"/>
    <s v="theater"/>
  </r>
  <r>
    <n v="3351"/>
    <s v="Action To The Word's DRACULA"/>
    <s v="A thrilling 'steampunk' reworking of the infamous gothic horror novel by a powerhouse ensemble will leave you begging to be bitten."/>
    <n v="1500"/>
    <n v="36"/>
    <x v="0"/>
    <x v="1"/>
    <s v="GBP"/>
    <n v="1406113200"/>
    <n v="1402910965"/>
    <b v="0"/>
    <n v="54"/>
    <b v="1"/>
    <x v="6"/>
    <n v="2"/>
    <n v="0.67"/>
    <s v="theater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x v="1"/>
    <s v="GBP"/>
    <n v="1467414000"/>
    <n v="1462492178"/>
    <b v="0"/>
    <n v="70"/>
    <b v="1"/>
    <x v="6"/>
    <n v="2"/>
    <n v="0.51"/>
    <s v="theater"/>
  </r>
  <r>
    <n v="3353"/>
    <s v="Nude: A play by Paul Hewitt"/>
    <s v="A new spoken word play, written by Paul Hewitt, in 3 parts about love and fate, inspired by the Ruba'iyat of Omar Khayyam."/>
    <n v="1500"/>
    <n v="35"/>
    <x v="0"/>
    <x v="1"/>
    <s v="GBP"/>
    <n v="1462230000"/>
    <n v="1461061350"/>
    <b v="0"/>
    <n v="44"/>
    <b v="1"/>
    <x v="6"/>
    <n v="2"/>
    <n v="0.8"/>
    <s v="theater"/>
  </r>
  <r>
    <n v="3354"/>
    <s v="Strangeloop Theatre - A Focus on New Works"/>
    <s v="Help Strangeloop Theatre create and support new work by sponsoring our 2015-2016 season."/>
    <n v="1500"/>
    <n v="35"/>
    <x v="0"/>
    <x v="0"/>
    <s v="USD"/>
    <n v="1446091260"/>
    <n v="1443029206"/>
    <b v="0"/>
    <n v="55"/>
    <b v="1"/>
    <x v="6"/>
    <n v="2"/>
    <n v="0.64"/>
    <s v="theater"/>
  </r>
  <r>
    <n v="3355"/>
    <s v="Jelly Beans at Theatre503"/>
    <s v="Help get Jelly Beans to the Theatre503 stage. An important piece of new writing by Dan Pick, produced by Kuleshov Theatre"/>
    <n v="1500"/>
    <n v="35"/>
    <x v="0"/>
    <x v="1"/>
    <s v="GBP"/>
    <n v="1462879020"/>
    <n v="1461941527"/>
    <b v="0"/>
    <n v="15"/>
    <b v="1"/>
    <x v="6"/>
    <n v="2"/>
    <n v="2.33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x v="1"/>
    <s v="GBP"/>
    <n v="1406887310"/>
    <n v="1404295310"/>
    <b v="0"/>
    <n v="21"/>
    <b v="1"/>
    <x v="6"/>
    <n v="2"/>
    <n v="1.67"/>
    <s v="theater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x v="0"/>
    <s v="USD"/>
    <n v="1416385679"/>
    <n v="1413790079"/>
    <b v="0"/>
    <n v="162"/>
    <b v="1"/>
    <x v="6"/>
    <n v="2"/>
    <n v="0.22"/>
    <s v="theater"/>
  </r>
  <r>
    <n v="3359"/>
    <s v="BEIRUT, LADY OF LEBANON"/>
    <s v="A Theatrical Production Celebrating the Lebanese Culture and the Human Spirit in Time of War."/>
    <n v="1500"/>
    <n v="35"/>
    <x v="0"/>
    <x v="0"/>
    <s v="USD"/>
    <n v="1487985734"/>
    <n v="1484097734"/>
    <b v="0"/>
    <n v="23"/>
    <b v="1"/>
    <x v="6"/>
    <n v="2"/>
    <n v="1.52"/>
    <s v="theater"/>
  </r>
  <r>
    <n v="3360"/>
    <s v="Pretty Butch"/>
    <s v="World Premiere, an M1 Singapore Fringe Festival 2017 commission."/>
    <n v="1500"/>
    <n v="35"/>
    <x v="0"/>
    <x v="20"/>
    <s v="SGD"/>
    <n v="1481731140"/>
    <n v="1479866343"/>
    <b v="0"/>
    <n v="72"/>
    <b v="1"/>
    <x v="6"/>
    <n v="2"/>
    <n v="0.49"/>
    <s v="theater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x v="0"/>
    <s v="USD"/>
    <n v="1409587140"/>
    <n v="1408062990"/>
    <b v="0"/>
    <n v="68"/>
    <b v="1"/>
    <x v="6"/>
    <n v="2"/>
    <n v="0.51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x v="0"/>
    <s v="USD"/>
    <n v="1425704100"/>
    <n v="1424484717"/>
    <b v="0"/>
    <n v="20"/>
    <b v="1"/>
    <x v="6"/>
    <n v="2"/>
    <n v="1.75"/>
    <s v="theater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x v="0"/>
    <s v="USD"/>
    <n v="1408464000"/>
    <n v="1406831445"/>
    <b v="0"/>
    <n v="26"/>
    <b v="1"/>
    <x v="6"/>
    <n v="2"/>
    <n v="1.35"/>
    <s v="theater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x v="1"/>
    <s v="GBP"/>
    <n v="1458075600"/>
    <n v="1456183649"/>
    <b v="0"/>
    <n v="72"/>
    <b v="1"/>
    <x v="6"/>
    <n v="2"/>
    <n v="0.49"/>
    <s v="theater"/>
  </r>
  <r>
    <n v="3365"/>
    <s v="From the Pulpit to the Runway"/>
    <s v="A dazzling dramatic musical drama that takes place inside a Charm City Church! Help us finance a play that is back by popular demand!"/>
    <n v="1500"/>
    <n v="34"/>
    <x v="0"/>
    <x v="0"/>
    <s v="USD"/>
    <n v="1449973592"/>
    <n v="1447381592"/>
    <b v="0"/>
    <n v="3"/>
    <b v="1"/>
    <x v="6"/>
    <n v="2"/>
    <n v="11.33"/>
    <s v="theater"/>
  </r>
  <r>
    <n v="3366"/>
    <s v="Montclair Shakespeare Series"/>
    <s v="The Series will consist of free staged readings of Shakespeare's plays, brought to life by professional actors in Montclair, NJ."/>
    <n v="1500"/>
    <n v="34"/>
    <x v="0"/>
    <x v="0"/>
    <s v="USD"/>
    <n v="1431481037"/>
    <n v="1428889037"/>
    <b v="0"/>
    <n v="18"/>
    <b v="1"/>
    <x v="6"/>
    <n v="2"/>
    <n v="1.89"/>
    <s v="theater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x v="1"/>
    <s v="GBP"/>
    <n v="1438467894"/>
    <n v="1436307894"/>
    <b v="0"/>
    <n v="30"/>
    <b v="1"/>
    <x v="6"/>
    <n v="2"/>
    <n v="1.1299999999999999"/>
    <s v="theater"/>
  </r>
  <r>
    <n v="3368"/>
    <s v="Peter Pan by J.M. Barrie @ Open Space Arts"/>
    <s v="Help a non-profit community theatre create an unforgettable production of J.M. Barrie's classic play."/>
    <n v="1500"/>
    <n v="32"/>
    <x v="0"/>
    <x v="0"/>
    <s v="USD"/>
    <n v="1420088400"/>
    <n v="1416977259"/>
    <b v="0"/>
    <n v="23"/>
    <b v="1"/>
    <x v="6"/>
    <n v="2"/>
    <n v="1.39"/>
    <s v="theater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x v="6"/>
    <n v="2"/>
    <n v="0.59"/>
    <s v="theater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s v="theater"/>
  </r>
  <r>
    <n v="3371"/>
    <s v="Red Planet (or One Way Ticket) Staged Reading"/>
    <s v="Help support Red Planet, a new science fiction play based off the Mars One exploration."/>
    <n v="1500"/>
    <n v="31"/>
    <x v="0"/>
    <x v="0"/>
    <s v="USD"/>
    <n v="1449089965"/>
    <n v="1446670765"/>
    <b v="0"/>
    <n v="9"/>
    <b v="1"/>
    <x v="6"/>
    <n v="2"/>
    <n v="3.44"/>
    <s v="theater"/>
  </r>
  <r>
    <n v="3372"/>
    <s v="All the Best, Jack"/>
    <s v="This play tells the story of the toxicity of sensationalism shown through one man's struggle with notoriety."/>
    <n v="1500"/>
    <n v="31"/>
    <x v="0"/>
    <x v="0"/>
    <s v="USD"/>
    <n v="1408942740"/>
    <n v="1407157756"/>
    <b v="0"/>
    <n v="27"/>
    <b v="1"/>
    <x v="6"/>
    <n v="2"/>
    <n v="1.1499999999999999"/>
    <s v="theater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x v="1"/>
    <s v="GBP"/>
    <n v="1437235200"/>
    <n v="1435177840"/>
    <b v="0"/>
    <n v="30"/>
    <b v="1"/>
    <x v="6"/>
    <n v="2"/>
    <n v="1"/>
    <s v="theater"/>
  </r>
  <r>
    <n v="3374"/>
    <s v="HELP BUILD &quot;THE CASTLE&quot;"/>
    <s v="A rare  production of World acclaimed playwright Howard Barker's groundbreaking &amp; provocative 'The Castle'."/>
    <n v="1500"/>
    <n v="30"/>
    <x v="0"/>
    <x v="5"/>
    <s v="CAD"/>
    <n v="1446053616"/>
    <n v="1443461616"/>
    <b v="0"/>
    <n v="52"/>
    <b v="1"/>
    <x v="6"/>
    <n v="2"/>
    <n v="0.57999999999999996"/>
    <s v="theater"/>
  </r>
  <r>
    <n v="3375"/>
    <s v="The Frida Kahlo of Penge West"/>
    <s v="Production of wickedly funny new play for two women, written by iconic songwriter and ex-London's Burning man, Chris Larner"/>
    <n v="1500"/>
    <n v="30"/>
    <x v="0"/>
    <x v="1"/>
    <s v="GBP"/>
    <n v="1400423973"/>
    <n v="1399387173"/>
    <b v="0"/>
    <n v="17"/>
    <b v="1"/>
    <x v="6"/>
    <n v="2"/>
    <n v="1.76"/>
    <s v="theater"/>
  </r>
  <r>
    <n v="3376"/>
    <s v="The Tutors"/>
    <s v="3 college grads struggling to fund their social network. 1 bratty blackmailing student. 1 dreamy Asian business man. 1 awesome play."/>
    <n v="1450"/>
    <n v="30"/>
    <x v="0"/>
    <x v="0"/>
    <s v="USD"/>
    <n v="1429976994"/>
    <n v="1424796594"/>
    <b v="0"/>
    <n v="19"/>
    <b v="1"/>
    <x v="6"/>
    <n v="2"/>
    <n v="1.58"/>
    <s v="theater"/>
  </r>
  <r>
    <n v="3377"/>
    <s v="To Kill a Machine"/>
    <s v="An empowering play about war time code breaker Alan Turing which tells the real story of a hero vilified for his sexuality and suicide."/>
    <n v="1400"/>
    <n v="30"/>
    <x v="0"/>
    <x v="1"/>
    <s v="GBP"/>
    <n v="1426870560"/>
    <n v="1424280899"/>
    <b v="0"/>
    <n v="77"/>
    <b v="1"/>
    <x v="6"/>
    <n v="2"/>
    <n v="0.39"/>
    <s v="theater"/>
  </r>
  <r>
    <n v="3378"/>
    <s v="Rose of June"/>
    <s v="'Can you ever find acceptance in death?' _x000a_Rose of June is a piece of theatre exploring the stages of grief. Unity Theatre - September"/>
    <n v="1400"/>
    <n v="30"/>
    <x v="0"/>
    <x v="1"/>
    <s v="GBP"/>
    <n v="1409490480"/>
    <n v="1407400306"/>
    <b v="0"/>
    <n v="21"/>
    <b v="1"/>
    <x v="6"/>
    <n v="2"/>
    <n v="1.43"/>
    <s v="theater"/>
  </r>
  <r>
    <n v="3379"/>
    <s v="The Promise"/>
    <s v="A play by Alexei Arbuzov about the lives of three teenagers during the Nazi siege of Leningrad, 1942, in a new adaptation by Nick Dear."/>
    <n v="1400"/>
    <n v="30"/>
    <x v="0"/>
    <x v="1"/>
    <s v="GBP"/>
    <n v="1440630000"/>
    <n v="1439122800"/>
    <b v="0"/>
    <n v="38"/>
    <b v="1"/>
    <x v="6"/>
    <n v="2"/>
    <n v="0.79"/>
    <s v="theater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x v="0"/>
    <s v="USD"/>
    <n v="1417305178"/>
    <n v="1414277578"/>
    <b v="0"/>
    <n v="28"/>
    <b v="1"/>
    <x v="6"/>
    <n v="2"/>
    <n v="1.07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x v="0"/>
    <s v="USD"/>
    <n v="1426044383"/>
    <n v="1423455983"/>
    <b v="0"/>
    <n v="48"/>
    <b v="1"/>
    <x v="6"/>
    <n v="2"/>
    <n v="0.63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x v="1"/>
    <s v="GBP"/>
    <n v="1470092340"/>
    <n v="1467973256"/>
    <b v="0"/>
    <n v="46"/>
    <b v="1"/>
    <x v="6"/>
    <n v="2"/>
    <n v="0.65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x v="0"/>
    <s v="USD"/>
    <n v="1466707620"/>
    <n v="1464979620"/>
    <b v="0"/>
    <n v="30"/>
    <b v="1"/>
    <x v="6"/>
    <n v="2"/>
    <n v="1"/>
    <s v="theater"/>
  </r>
  <r>
    <n v="3384"/>
    <s v="The Hat"/>
    <s v="Six gay men, emotional baggage, and online dating: what could go wrong? A play about looking for love and finding something better."/>
    <n v="1328"/>
    <n v="30"/>
    <x v="0"/>
    <x v="0"/>
    <s v="USD"/>
    <n v="1448074800"/>
    <n v="1444874768"/>
    <b v="0"/>
    <n v="64"/>
    <b v="1"/>
    <x v="6"/>
    <n v="2"/>
    <n v="0.47"/>
    <s v="theater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x v="0"/>
    <s v="USD"/>
    <n v="1418244552"/>
    <n v="1415652552"/>
    <b v="0"/>
    <n v="15"/>
    <b v="1"/>
    <x v="6"/>
    <n v="2"/>
    <n v="2"/>
    <s v="theater"/>
  </r>
  <r>
    <n v="3386"/>
    <s v="Going To Market"/>
    <s v="Stories from the Bronx make for an uncommon play. Help us finish funding this production, supported by the Kevin Spacey Foundation."/>
    <n v="1300"/>
    <n v="29"/>
    <x v="0"/>
    <x v="0"/>
    <s v="USD"/>
    <n v="1417620506"/>
    <n v="1415028506"/>
    <b v="0"/>
    <n v="41"/>
    <b v="1"/>
    <x v="6"/>
    <n v="2"/>
    <n v="0.7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x v="0"/>
    <s v="USD"/>
    <n v="1418581088"/>
    <n v="1415125088"/>
    <b v="0"/>
    <n v="35"/>
    <b v="1"/>
    <x v="6"/>
    <n v="2"/>
    <n v="0.83"/>
    <s v="theater"/>
  </r>
  <r>
    <n v="3388"/>
    <s v="ICONS"/>
    <s v="ICONS is a unique new play about the Amazon warrior women from Greek myth and re-imagines them from a contemporary female perspective."/>
    <n v="1300"/>
    <n v="29"/>
    <x v="0"/>
    <x v="1"/>
    <s v="GBP"/>
    <n v="1434625441"/>
    <n v="1432033441"/>
    <b v="0"/>
    <n v="45"/>
    <b v="1"/>
    <x v="6"/>
    <n v="2"/>
    <n v="0.64"/>
    <s v="theater"/>
  </r>
  <r>
    <n v="3389"/>
    <s v="Chimera Ensemble Productions Fund"/>
    <s v="Chimera Ensemble is launching 2 inaugural theater productions, and we need support to do high quality work!"/>
    <n v="1300"/>
    <n v="29"/>
    <x v="0"/>
    <x v="0"/>
    <s v="USD"/>
    <n v="1464960682"/>
    <n v="1462368682"/>
    <b v="0"/>
    <n v="62"/>
    <b v="1"/>
    <x v="6"/>
    <n v="2"/>
    <n v="0.47"/>
    <s v="theater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x v="0"/>
    <s v="USD"/>
    <n v="1405017345"/>
    <n v="1403721345"/>
    <b v="0"/>
    <n v="22"/>
    <b v="1"/>
    <x v="6"/>
    <n v="2"/>
    <n v="1.27"/>
    <s v="theater"/>
  </r>
  <r>
    <n v="3391"/>
    <s v="TRAVELING needs a Reading"/>
    <s v="New play about the comfort and the danger of living with memories. Gay themes. Experienced team looking to present first reading"/>
    <n v="1300"/>
    <n v="28"/>
    <x v="0"/>
    <x v="0"/>
    <s v="USD"/>
    <n v="1407536880"/>
    <n v="1404997548"/>
    <b v="0"/>
    <n v="18"/>
    <b v="1"/>
    <x v="6"/>
    <n v="2"/>
    <n v="1.56"/>
    <s v="theater"/>
  </r>
  <r>
    <n v="3392"/>
    <s v="1 in 3"/>
    <s v="Life is more than the days you have left. 1 in 3 tells of two normal people &amp; their confrontation with mortality and the dice of fate."/>
    <n v="1300"/>
    <n v="27"/>
    <x v="0"/>
    <x v="1"/>
    <s v="GBP"/>
    <n v="1462565855"/>
    <n v="1458245855"/>
    <b v="0"/>
    <n v="12"/>
    <b v="1"/>
    <x v="6"/>
    <n v="2"/>
    <n v="2.25"/>
    <s v="theater"/>
  </r>
  <r>
    <n v="3393"/>
    <s v="The Maltese Bodkin"/>
    <s v="hiSTORYstage presents a film noir-style comedy mystery with a Shakespearean twist performed as a 1944 radio drama."/>
    <n v="1250"/>
    <n v="26.01"/>
    <x v="0"/>
    <x v="0"/>
    <s v="USD"/>
    <n v="1415234760"/>
    <n v="1413065230"/>
    <b v="0"/>
    <n v="44"/>
    <b v="1"/>
    <x v="6"/>
    <n v="2"/>
    <n v="0.59"/>
    <s v="theater"/>
  </r>
  <r>
    <n v="3394"/>
    <s v="Buffer: Edinburgh Fringe 2014"/>
    <s v="Ambitious, Edinburgh-based company, Thrive Theatre, are bringing their brand new comedy BUFFER to the 2014 Edinburgh Fringe!"/>
    <n v="1250"/>
    <n v="26"/>
    <x v="0"/>
    <x v="1"/>
    <s v="GBP"/>
    <n v="1406470645"/>
    <n v="1403878645"/>
    <b v="0"/>
    <n v="27"/>
    <b v="1"/>
    <x v="6"/>
    <n v="2"/>
    <n v="0.96"/>
    <s v="theater"/>
  </r>
  <r>
    <n v="3395"/>
    <s v="MIRAMAR"/>
    <s v="Miramar is a a darkly funny play exploring what it is we call â€˜homeâ€™."/>
    <n v="1250"/>
    <n v="26"/>
    <x v="0"/>
    <x v="1"/>
    <s v="GBP"/>
    <n v="1433009400"/>
    <n v="1431795944"/>
    <b v="0"/>
    <n v="38"/>
    <b v="1"/>
    <x v="6"/>
    <n v="2"/>
    <n v="0.68"/>
    <s v="theater"/>
  </r>
  <r>
    <n v="3396"/>
    <s v="Rainbowtown"/>
    <s v="&quot;Rainbowtown&quot; is a new play for kids. Help us bring it to the Main Line during the 2014 Philadelphia Fringe Festival!"/>
    <n v="1250"/>
    <n v="26"/>
    <x v="0"/>
    <x v="0"/>
    <s v="USD"/>
    <n v="1401595140"/>
    <n v="1399286589"/>
    <b v="0"/>
    <n v="28"/>
    <b v="1"/>
    <x v="6"/>
    <n v="2"/>
    <n v="0.93"/>
    <s v="theater"/>
  </r>
  <r>
    <n v="3397"/>
    <s v="Waiting for Godot - Blue Sky Theatre &amp; Arts"/>
    <s v="Help a group of recovering alcoholics bring Samuel Beckett's classic to a seaside town!"/>
    <n v="1250"/>
    <n v="26"/>
    <x v="0"/>
    <x v="1"/>
    <s v="GBP"/>
    <n v="1455832800"/>
    <n v="1452338929"/>
    <b v="0"/>
    <n v="24"/>
    <b v="1"/>
    <x v="6"/>
    <n v="2"/>
    <n v="1.08"/>
    <s v="theater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x v="0"/>
    <s v="USD"/>
    <n v="1416589200"/>
    <n v="1414605776"/>
    <b v="0"/>
    <n v="65"/>
    <b v="1"/>
    <x v="6"/>
    <n v="2"/>
    <n v="0.4"/>
    <s v="theater"/>
  </r>
  <r>
    <n v="3399"/>
    <s v="Spinning Wheel Youth Takeover"/>
    <s v="13 young people have taken over Spinning Wheel Theatre to choose, produce and create their own show from scratch."/>
    <n v="1250"/>
    <n v="26"/>
    <x v="0"/>
    <x v="1"/>
    <s v="GBP"/>
    <n v="1424556325"/>
    <n v="1421964325"/>
    <b v="0"/>
    <n v="46"/>
    <b v="1"/>
    <x v="6"/>
    <n v="2"/>
    <n v="0.56999999999999995"/>
    <s v="theater"/>
  </r>
  <r>
    <n v="3400"/>
    <s v="You, Me and That Guy"/>
    <s v="A hilarious comedy starring Sarah, a recent grad, who uses the magic of a mystical open mic to solve the problems of her relationships."/>
    <n v="1250"/>
    <n v="26"/>
    <x v="0"/>
    <x v="0"/>
    <s v="USD"/>
    <n v="1409266414"/>
    <n v="1405378414"/>
    <b v="0"/>
    <n v="85"/>
    <b v="1"/>
    <x v="6"/>
    <n v="2"/>
    <n v="0.31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x v="1"/>
    <s v="GBP"/>
    <n v="1438968146"/>
    <n v="1436376146"/>
    <b v="0"/>
    <n v="66"/>
    <b v="1"/>
    <x v="6"/>
    <n v="2"/>
    <n v="0.39"/>
    <s v="theater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x v="0"/>
    <s v="USD"/>
    <n v="1447295460"/>
    <n v="1444747843"/>
    <b v="0"/>
    <n v="165"/>
    <b v="1"/>
    <x v="6"/>
    <n v="2"/>
    <n v="0.16"/>
    <s v="theater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x v="1"/>
    <s v="GBP"/>
    <n v="1435230324"/>
    <n v="1432638324"/>
    <b v="0"/>
    <n v="17"/>
    <b v="1"/>
    <x v="6"/>
    <n v="2"/>
    <n v="1.5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x v="0"/>
    <s v="USD"/>
    <n v="1434542702"/>
    <n v="1432814702"/>
    <b v="0"/>
    <n v="3"/>
    <b v="1"/>
    <x v="6"/>
    <n v="2"/>
    <n v="8.67"/>
    <s v="theater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x v="1"/>
    <s v="GBP"/>
    <n v="1456876740"/>
    <n v="1455063886"/>
    <b v="0"/>
    <n v="17"/>
    <b v="1"/>
    <x v="6"/>
    <n v="2"/>
    <n v="1.53"/>
    <s v="theater"/>
  </r>
  <r>
    <n v="3406"/>
    <s v="Voices of Swords"/>
    <s v="A funny and moving new play about two families dealing with aging parents in very different ways!"/>
    <n v="1200"/>
    <n v="25"/>
    <x v="0"/>
    <x v="0"/>
    <s v="USD"/>
    <n v="1405511376"/>
    <n v="1401623376"/>
    <b v="0"/>
    <n v="91"/>
    <b v="1"/>
    <x v="6"/>
    <n v="2"/>
    <n v="0.27"/>
    <s v="theater"/>
  </r>
  <r>
    <n v="3407"/>
    <s v="Chlorine Edinburgh 2014"/>
    <s v="Biddy is 24. Biddy is a hopeless romantic. Biddy always wanted to be a vegan. Find out what happens_x000a_when Biddy gets sectioned."/>
    <n v="1200"/>
    <n v="25"/>
    <x v="0"/>
    <x v="1"/>
    <s v="GBP"/>
    <n v="1404641289"/>
    <n v="1402049289"/>
    <b v="0"/>
    <n v="67"/>
    <b v="1"/>
    <x v="6"/>
    <n v="2"/>
    <n v="0.37"/>
    <s v="theater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x v="0"/>
    <s v="USD"/>
    <n v="1405727304"/>
    <n v="1403135304"/>
    <b v="0"/>
    <n v="18"/>
    <b v="1"/>
    <x v="6"/>
    <n v="2"/>
    <n v="1.39"/>
    <s v="theater"/>
  </r>
  <r>
    <n v="3409"/>
    <s v="Who Said Theatre Presents: The Calm"/>
    <s v="Exciting and visceral new-writing that challenges the way we view the fine line between war and terror..."/>
    <n v="1200"/>
    <n v="25"/>
    <x v="0"/>
    <x v="1"/>
    <s v="GBP"/>
    <n v="1469998680"/>
    <n v="1466710358"/>
    <b v="0"/>
    <n v="21"/>
    <b v="1"/>
    <x v="6"/>
    <n v="2"/>
    <n v="1.19"/>
    <s v="theater"/>
  </r>
  <r>
    <n v="3410"/>
    <s v="the southland company - LAUNCH LOS ANGELES"/>
    <s v="Join us in a campaign benefitting the southland company and its interdisciplinary artistic efforts in Los Angeles."/>
    <n v="1200"/>
    <n v="25"/>
    <x v="0"/>
    <x v="0"/>
    <s v="USD"/>
    <n v="1465196400"/>
    <n v="1462841990"/>
    <b v="0"/>
    <n v="40"/>
    <b v="1"/>
    <x v="6"/>
    <n v="2"/>
    <n v="0.63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x v="0"/>
    <s v="USD"/>
    <n v="1444264372"/>
    <n v="1442536372"/>
    <b v="0"/>
    <n v="78"/>
    <b v="1"/>
    <x v="6"/>
    <n v="2"/>
    <n v="0.32"/>
    <s v="theater"/>
  </r>
  <r>
    <n v="3412"/>
    <s v="Joe Orton's Fred &amp; Madge"/>
    <s v="Rough Haired Pointer present for the first time ever Joe Orton's 'Fred &amp; Madge' at the Hope Theatre, Islington this Sept and Oct"/>
    <n v="1200"/>
    <n v="25"/>
    <x v="0"/>
    <x v="1"/>
    <s v="GBP"/>
    <n v="1411858862"/>
    <n v="1409266862"/>
    <b v="0"/>
    <n v="26"/>
    <b v="1"/>
    <x v="6"/>
    <n v="2"/>
    <n v="0.96"/>
    <s v="theater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x v="0"/>
    <s v="USD"/>
    <n v="1425099540"/>
    <n v="1424280938"/>
    <b v="0"/>
    <n v="14"/>
    <b v="1"/>
    <x v="6"/>
    <n v="2"/>
    <n v="1.79"/>
    <s v="theater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x v="6"/>
    <n v="2"/>
    <n v="0.56999999999999995"/>
    <s v="theater"/>
  </r>
  <r>
    <n v="3415"/>
    <s v="Balm in Gilead at Columbia"/>
    <s v="We are raising funds to allow for enhanced scenic, costume, and lighting design. Every dollar helps!"/>
    <n v="1200"/>
    <n v="25"/>
    <x v="0"/>
    <x v="0"/>
    <s v="USD"/>
    <n v="1460935800"/>
    <n v="1459999656"/>
    <b v="0"/>
    <n v="9"/>
    <b v="1"/>
    <x v="6"/>
    <n v="2"/>
    <n v="2.78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x v="1"/>
    <s v="GBP"/>
    <n v="1429813800"/>
    <n v="1427363645"/>
    <b v="0"/>
    <n v="30"/>
    <b v="1"/>
    <x v="6"/>
    <n v="2"/>
    <n v="0.83"/>
    <s v="theater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x v="0"/>
    <s v="USD"/>
    <n v="1414284180"/>
    <n v="1410558948"/>
    <b v="0"/>
    <n v="45"/>
    <b v="1"/>
    <x v="6"/>
    <n v="2"/>
    <n v="0.56000000000000005"/>
    <s v="theater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x v="0"/>
    <s v="USD"/>
    <n v="1400875307"/>
    <n v="1398283307"/>
    <b v="0"/>
    <n v="56"/>
    <b v="1"/>
    <x v="6"/>
    <n v="2"/>
    <n v="0.45"/>
    <s v="theater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x v="17"/>
    <s v="EUR"/>
    <n v="1459978200"/>
    <n v="1458416585"/>
    <b v="0"/>
    <n v="46"/>
    <b v="1"/>
    <x v="6"/>
    <n v="2"/>
    <n v="0.54"/>
    <s v="theater"/>
  </r>
  <r>
    <n v="3420"/>
    <s v="Rounds. Set design campaign."/>
    <s v="A powerful and urgent tale of the first line of defence for the NHS. Based on true stories from junior doctors."/>
    <n v="1200"/>
    <n v="25"/>
    <x v="0"/>
    <x v="1"/>
    <s v="GBP"/>
    <n v="1455408000"/>
    <n v="1454638202"/>
    <b v="0"/>
    <n v="34"/>
    <b v="1"/>
    <x v="6"/>
    <n v="2"/>
    <n v="0.7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x v="0"/>
    <s v="USD"/>
    <n v="1425495563"/>
    <n v="1422903563"/>
    <b v="0"/>
    <n v="98"/>
    <b v="1"/>
    <x v="6"/>
    <n v="2"/>
    <n v="0.26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x v="1"/>
    <s v="GBP"/>
    <n v="1450051200"/>
    <n v="1447594176"/>
    <b v="0"/>
    <n v="46"/>
    <b v="1"/>
    <x v="6"/>
    <n v="2"/>
    <n v="0.54"/>
    <s v="theater"/>
  </r>
  <r>
    <n v="3423"/>
    <s v="And That's How The Story Goes"/>
    <s v="Forest Hills Eastern's Student Run Show 2015. Our goal is to present a professional quality show on a budget."/>
    <n v="1200"/>
    <n v="25"/>
    <x v="0"/>
    <x v="0"/>
    <s v="USD"/>
    <n v="1429912341"/>
    <n v="1427320341"/>
    <b v="0"/>
    <n v="10"/>
    <b v="1"/>
    <x v="6"/>
    <n v="2"/>
    <n v="2.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x v="0"/>
    <s v="USD"/>
    <n v="1423119540"/>
    <n v="1421252084"/>
    <b v="0"/>
    <n v="76"/>
    <b v="1"/>
    <x v="6"/>
    <n v="2"/>
    <n v="0.33"/>
    <s v="theater"/>
  </r>
  <r>
    <n v="3425"/>
    <s v="The Erlkings"/>
    <s v="The Erlkings is a play that uses the writings of the perpetrators of the Columbine Shooting to explore the inner lives of these boys."/>
    <n v="1200"/>
    <n v="25"/>
    <x v="0"/>
    <x v="0"/>
    <s v="USD"/>
    <n v="1412434136"/>
    <n v="1409669336"/>
    <b v="0"/>
    <n v="104"/>
    <b v="1"/>
    <x v="6"/>
    <n v="2"/>
    <n v="0.24"/>
    <s v="theater"/>
  </r>
  <r>
    <n v="3426"/>
    <s v="Holocene"/>
    <s v="Part ghost story, part cautionary tale, Holocene is a play about the end of our world, and the beginning of another."/>
    <n v="1200"/>
    <n v="25"/>
    <x v="0"/>
    <x v="0"/>
    <s v="USD"/>
    <n v="1411264800"/>
    <n v="1409620903"/>
    <b v="0"/>
    <n v="87"/>
    <b v="1"/>
    <x v="6"/>
    <n v="2"/>
    <n v="0.28999999999999998"/>
    <s v="theater"/>
  </r>
  <r>
    <n v="3427"/>
    <s v="We Were Kings"/>
    <s v="A new play developed in collaboration with graduating theatre makers, premiering at the Edinburgh Fringe Festival 2014."/>
    <n v="1200"/>
    <n v="25"/>
    <x v="0"/>
    <x v="1"/>
    <s v="GBP"/>
    <n v="1404314952"/>
    <n v="1401722952"/>
    <b v="0"/>
    <n v="29"/>
    <b v="1"/>
    <x v="6"/>
    <n v="2"/>
    <n v="0.86"/>
    <s v="theater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x v="1"/>
    <s v="GBP"/>
    <n v="1425142800"/>
    <n v="1422983847"/>
    <b v="0"/>
    <n v="51"/>
    <b v="1"/>
    <x v="6"/>
    <n v="2"/>
    <n v="0.4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x v="1"/>
    <s v="GBP"/>
    <n v="1478046661"/>
    <n v="1476837061"/>
    <b v="0"/>
    <n v="12"/>
    <b v="1"/>
    <x v="6"/>
    <n v="2"/>
    <n v="2.08"/>
    <s v="theater"/>
  </r>
  <r>
    <n v="3430"/>
    <s v="Being Patient"/>
    <s v="We need support for our play so we can promote awareness of kidney diseases and the effect it has on sufferers and their families."/>
    <n v="1200"/>
    <n v="25"/>
    <x v="0"/>
    <x v="1"/>
    <s v="GBP"/>
    <n v="1406760101"/>
    <n v="1404168101"/>
    <b v="0"/>
    <n v="72"/>
    <b v="1"/>
    <x v="6"/>
    <n v="2"/>
    <n v="0.35"/>
    <s v="theater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x v="0"/>
    <s v="USD"/>
    <n v="1408383153"/>
    <n v="1405791153"/>
    <b v="0"/>
    <n v="21"/>
    <b v="1"/>
    <x v="6"/>
    <n v="2"/>
    <n v="1.19"/>
    <s v="theater"/>
  </r>
  <r>
    <n v="3432"/>
    <s v="Love Letters"/>
    <s v="Bare Theatre stages A.R. Gurney's Pulitzer Finalist script about a relationship spanning a lifetime and long distance."/>
    <n v="1200"/>
    <n v="25"/>
    <x v="0"/>
    <x v="0"/>
    <s v="USD"/>
    <n v="1454709600"/>
    <n v="1452520614"/>
    <b v="0"/>
    <n v="42"/>
    <b v="1"/>
    <x v="6"/>
    <n v="2"/>
    <n v="0.6"/>
    <s v="theater"/>
  </r>
  <r>
    <n v="3433"/>
    <s v="The Dybbuk"/>
    <s v="death&amp;pretzels presents their first Chicago based project:_x000a_The Dybbuk by S. Ansky"/>
    <n v="1200"/>
    <n v="25"/>
    <x v="0"/>
    <x v="0"/>
    <s v="USD"/>
    <n v="1402974000"/>
    <n v="1400290255"/>
    <b v="0"/>
    <n v="71"/>
    <b v="1"/>
    <x v="6"/>
    <n v="2"/>
    <n v="0.35"/>
    <s v="theater"/>
  </r>
  <r>
    <n v="3434"/>
    <s v="The Williams Project"/>
    <s v="Bringing Tennessee Williams, Shakespeare, and 8 world class actors to Longview, Washington to build a play in and for the community."/>
    <n v="1200"/>
    <n v="25"/>
    <x v="0"/>
    <x v="0"/>
    <s v="USD"/>
    <n v="1404983269"/>
    <n v="1402391269"/>
    <b v="0"/>
    <n v="168"/>
    <b v="1"/>
    <x v="6"/>
    <n v="2"/>
    <n v="0.15"/>
    <s v="theater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x v="0"/>
    <s v="USD"/>
    <n v="1470538800"/>
    <n v="1469112493"/>
    <b v="0"/>
    <n v="19"/>
    <b v="1"/>
    <x v="6"/>
    <n v="2"/>
    <n v="1.32"/>
    <s v="theater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x v="0"/>
    <s v="USD"/>
    <n v="1408638480"/>
    <n v="1406811593"/>
    <b v="0"/>
    <n v="37"/>
    <b v="1"/>
    <x v="6"/>
    <n v="2"/>
    <n v="0.65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x v="0"/>
    <s v="USD"/>
    <n v="1440003820"/>
    <n v="1437411820"/>
    <b v="0"/>
    <n v="36"/>
    <b v="1"/>
    <x v="6"/>
    <n v="2"/>
    <n v="0.67"/>
    <s v="theater"/>
  </r>
  <r>
    <n v="3438"/>
    <s v="KLIPPIES"/>
    <s v="Klippies is the debut play from Johannesburg-born writer Jessica SiÃ¢n, premiering at the Southwark Playhouse, London in May 2015."/>
    <n v="1200"/>
    <n v="23"/>
    <x v="0"/>
    <x v="1"/>
    <s v="GBP"/>
    <n v="1430600400"/>
    <n v="1428358567"/>
    <b v="0"/>
    <n v="14"/>
    <b v="1"/>
    <x v="6"/>
    <n v="2"/>
    <n v="1.64"/>
    <s v="theater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s v="theater"/>
  </r>
  <r>
    <n v="3440"/>
    <s v="Gruesome Playground Injuries"/>
    <s v="LA-based team of professional actors and directors taking Rajiv Joseph's harrowing and romantic play to the Boulder community."/>
    <n v="1200"/>
    <n v="22"/>
    <x v="0"/>
    <x v="0"/>
    <s v="USD"/>
    <n v="1405095300"/>
    <n v="1403146628"/>
    <b v="0"/>
    <n v="82"/>
    <b v="1"/>
    <x v="6"/>
    <n v="2"/>
    <n v="0.27"/>
    <s v="theater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x v="0"/>
    <s v="USD"/>
    <n v="1447445820"/>
    <n v="1445077121"/>
    <b v="0"/>
    <n v="43"/>
    <b v="1"/>
    <x v="6"/>
    <n v="2"/>
    <n v="0.51"/>
    <s v="theater"/>
  </r>
  <r>
    <n v="3442"/>
    <s v="An Evening of Radio"/>
    <s v="An Evening of Radio aims to showcase original work written by undergraduate playwriting students in the style of live staged readings."/>
    <n v="1200"/>
    <n v="21"/>
    <x v="0"/>
    <x v="0"/>
    <s v="USD"/>
    <n v="1433016672"/>
    <n v="1430424672"/>
    <b v="0"/>
    <n v="8"/>
    <b v="1"/>
    <x v="6"/>
    <n v="2"/>
    <n v="2.63"/>
    <s v="theater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x v="0"/>
    <s v="USD"/>
    <n v="1410266146"/>
    <n v="1407674146"/>
    <b v="0"/>
    <n v="45"/>
    <b v="1"/>
    <x v="6"/>
    <n v="2"/>
    <n v="0.47"/>
    <s v="theater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x v="2"/>
    <s v="AUD"/>
    <n v="1465394340"/>
    <n v="1464677986"/>
    <b v="0"/>
    <n v="20"/>
    <b v="1"/>
    <x v="6"/>
    <n v="2"/>
    <n v="1.05"/>
    <s v="theater"/>
  </r>
  <r>
    <n v="3445"/>
    <s v="Axon Theatre - First Project (Phase 1)"/>
    <s v="Rehearsal &amp; development of our first project as Axon Theatre: &quot;The Star-Spangled Girl&quot; in South Wales."/>
    <n v="1200"/>
    <n v="21"/>
    <x v="0"/>
    <x v="1"/>
    <s v="GBP"/>
    <n v="1445604236"/>
    <n v="1443185036"/>
    <b v="0"/>
    <n v="31"/>
    <b v="1"/>
    <x v="6"/>
    <n v="2"/>
    <n v="0.68"/>
    <s v="theater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x v="1"/>
    <s v="GBP"/>
    <n v="1423138800"/>
    <n v="1421092725"/>
    <b v="0"/>
    <n v="25"/>
    <b v="1"/>
    <x v="6"/>
    <n v="2"/>
    <n v="0.84"/>
    <s v="theater"/>
  </r>
  <r>
    <n v="3447"/>
    <s v="The Vagabond Halfback"/>
    <s v="&quot;He was a poet, a vagrant, a philosopher, a lady's man and a hard drinker&quot;"/>
    <n v="1150"/>
    <n v="21"/>
    <x v="0"/>
    <x v="0"/>
    <s v="USD"/>
    <n v="1458332412"/>
    <n v="1454448012"/>
    <b v="0"/>
    <n v="14"/>
    <b v="1"/>
    <x v="6"/>
    <n v="2"/>
    <n v="1.5"/>
    <s v="theater"/>
  </r>
  <r>
    <n v="3448"/>
    <s v="The Mount, new play about Edith Wharton"/>
    <s v="The Mount-- a new play based off the life of Edith Wharton-- is having its premiere reading AT the real Mount in Lenox, MA!"/>
    <n v="1110"/>
    <n v="21"/>
    <x v="0"/>
    <x v="0"/>
    <s v="USD"/>
    <n v="1418784689"/>
    <n v="1416192689"/>
    <b v="0"/>
    <n v="45"/>
    <b v="1"/>
    <x v="6"/>
    <n v="2"/>
    <n v="0.47"/>
    <s v="theater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x v="0"/>
    <s v="USD"/>
    <n v="1468036800"/>
    <n v="1465607738"/>
    <b v="0"/>
    <n v="20"/>
    <b v="1"/>
    <x v="6"/>
    <n v="2"/>
    <n v="1.05"/>
    <s v="theater"/>
  </r>
  <r>
    <n v="3450"/>
    <s v="The Beautiful House"/>
    <s v="The Beautiful House' is a story of modern mummification and the present day post-humanist crisis in our relationship with death."/>
    <n v="1100"/>
    <n v="21"/>
    <x v="0"/>
    <x v="1"/>
    <s v="GBP"/>
    <n v="1427990071"/>
    <n v="1422809671"/>
    <b v="0"/>
    <n v="39"/>
    <b v="1"/>
    <x v="6"/>
    <n v="2"/>
    <n v="0.54"/>
    <s v="theater"/>
  </r>
  <r>
    <n v="3451"/>
    <s v="The Twilight Zone Play"/>
    <s v="I'm a high school student in New Jersey planning on producing and directing a Twilight Zone Play for a &quot;One Act&quot; competition."/>
    <n v="1100"/>
    <n v="20"/>
    <x v="0"/>
    <x v="0"/>
    <s v="USD"/>
    <n v="1429636927"/>
    <n v="1427304127"/>
    <b v="0"/>
    <n v="16"/>
    <b v="1"/>
    <x v="6"/>
    <n v="2"/>
    <n v="1.25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x v="0"/>
    <s v="USD"/>
    <n v="1406087940"/>
    <n v="1404141626"/>
    <b v="0"/>
    <n v="37"/>
    <b v="1"/>
    <x v="6"/>
    <n v="2"/>
    <n v="0.54"/>
    <s v="theater"/>
  </r>
  <r>
    <n v="3453"/>
    <s v="'Patagonia' - by Robert George"/>
    <s v="A full length comedy, Patagonia follows Grason and Jerry on their journey through a magical, South-American rainforest."/>
    <n v="1100"/>
    <n v="20"/>
    <x v="0"/>
    <x v="1"/>
    <s v="GBP"/>
    <n v="1471130956"/>
    <n v="1465946956"/>
    <b v="0"/>
    <n v="14"/>
    <b v="1"/>
    <x v="6"/>
    <n v="2"/>
    <n v="1.43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x v="1"/>
    <s v="GBP"/>
    <n v="1406825159"/>
    <n v="1404233159"/>
    <b v="0"/>
    <n v="21"/>
    <b v="1"/>
    <x v="6"/>
    <n v="2"/>
    <n v="0.95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x v="0"/>
    <s v="USD"/>
    <n v="1476381627"/>
    <n v="1473789627"/>
    <b v="0"/>
    <n v="69"/>
    <b v="1"/>
    <x v="6"/>
    <n v="2"/>
    <n v="0.28999999999999998"/>
    <s v="theater"/>
  </r>
  <r>
    <n v="3456"/>
    <s v="THIEF"/>
    <s v="&quot;Thief,&quot; a one man touring show, a theatrical experience portraying a supernatural story about the 3 days Jesus spent in the grave."/>
    <n v="1100"/>
    <n v="20"/>
    <x v="0"/>
    <x v="0"/>
    <s v="USD"/>
    <n v="1406876340"/>
    <n v="1404190567"/>
    <b v="0"/>
    <n v="16"/>
    <b v="1"/>
    <x v="6"/>
    <n v="2"/>
    <n v="1.25"/>
    <s v="theater"/>
  </r>
  <r>
    <n v="3457"/>
    <s v="The Impossible Adventures Of Supernova Jones"/>
    <s v="Robots, Space Battles, Mystery, and Intrigue. Nothing is Impossible..."/>
    <n v="1100"/>
    <n v="20"/>
    <x v="0"/>
    <x v="0"/>
    <s v="USD"/>
    <n v="1423720740"/>
    <n v="1421081857"/>
    <b v="0"/>
    <n v="55"/>
    <b v="1"/>
    <x v="6"/>
    <n v="2"/>
    <n v="0.36"/>
    <s v="theater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x v="0"/>
    <s v="USD"/>
    <n v="1422937620"/>
    <n v="1420606303"/>
    <b v="0"/>
    <n v="27"/>
    <b v="1"/>
    <x v="6"/>
    <n v="2"/>
    <n v="0.74"/>
    <s v="theater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x v="1"/>
    <s v="GBP"/>
    <n v="1463743860"/>
    <n v="1461151860"/>
    <b v="0"/>
    <n v="36"/>
    <b v="1"/>
    <x v="6"/>
    <n v="2"/>
    <n v="0.56000000000000005"/>
    <s v="theater"/>
  </r>
  <r>
    <n v="3460"/>
    <s v="Pushers"/>
    <s v="'Pushers' is an exciting new play and the first project for brand new theatre company, Ain't Got No Home Productions."/>
    <n v="1070"/>
    <n v="20"/>
    <x v="0"/>
    <x v="1"/>
    <s v="GBP"/>
    <n v="1408106352"/>
    <n v="1406896752"/>
    <b v="0"/>
    <n v="19"/>
    <b v="1"/>
    <x v="6"/>
    <n v="2"/>
    <n v="1.05"/>
    <s v="theater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x v="0"/>
    <s v="USD"/>
    <n v="1477710000"/>
    <n v="1475248279"/>
    <b v="0"/>
    <n v="12"/>
    <b v="1"/>
    <x v="6"/>
    <n v="2"/>
    <n v="1.67"/>
    <s v="theater"/>
  </r>
  <r>
    <n v="3462"/>
    <s v="Upstart Crows of Santa Fe Stage Weapons"/>
    <s v="Help the Upstart Crows of Santa Fe bring Shakespeare's Julius Caesar to life with quality wooden stage swords!"/>
    <n v="1050"/>
    <n v="20"/>
    <x v="0"/>
    <x v="0"/>
    <s v="USD"/>
    <n v="1436551200"/>
    <n v="1435181628"/>
    <b v="0"/>
    <n v="17"/>
    <b v="1"/>
    <x v="6"/>
    <n v="2"/>
    <n v="1.18"/>
    <s v="theater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x v="5"/>
    <s v="CAD"/>
    <n v="1476158340"/>
    <n v="1472594585"/>
    <b v="0"/>
    <n v="114"/>
    <b v="1"/>
    <x v="6"/>
    <n v="2"/>
    <n v="0.17"/>
    <s v="theater"/>
  </r>
  <r>
    <n v="3464"/>
    <s v="SHE! Is History!"/>
    <s v="Why Do We Know More About Kim Kardashian Than Abigail Adams?  Let's produce and publish a play about women who MAKE and MADE history!"/>
    <n v="1000"/>
    <n v="19"/>
    <x v="0"/>
    <x v="0"/>
    <s v="USD"/>
    <n v="1471921637"/>
    <n v="1469329637"/>
    <b v="0"/>
    <n v="93"/>
    <b v="1"/>
    <x v="6"/>
    <n v="2"/>
    <n v="0.2"/>
    <s v="theater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x v="1"/>
    <s v="GBP"/>
    <n v="1439136000"/>
    <n v="1436972472"/>
    <b v="0"/>
    <n v="36"/>
    <b v="1"/>
    <x v="6"/>
    <n v="2"/>
    <n v="0.5"/>
    <s v="theater"/>
  </r>
  <r>
    <n v="3466"/>
    <s v="Spotlight Youth Theater Production of Wizard"/>
    <s v="The Spotlight Youth Theater is a program where every participant has a moment in the spotlight."/>
    <n v="1000"/>
    <n v="18"/>
    <x v="0"/>
    <x v="0"/>
    <s v="USD"/>
    <n v="1461108450"/>
    <n v="1455928050"/>
    <b v="0"/>
    <n v="61"/>
    <b v="1"/>
    <x v="6"/>
    <n v="2"/>
    <n v="0.3"/>
    <s v="theater"/>
  </r>
  <r>
    <n v="3467"/>
    <s v="Venus in Fur, Los Angeles."/>
    <s v="Venus in Fur, By David Ives."/>
    <n v="1000"/>
    <n v="17"/>
    <x v="0"/>
    <x v="0"/>
    <s v="USD"/>
    <n v="1426864032"/>
    <n v="1424275632"/>
    <b v="0"/>
    <n v="47"/>
    <b v="1"/>
    <x v="6"/>
    <n v="2"/>
    <n v="0.36"/>
    <s v="theater"/>
  </r>
  <r>
    <n v="3468"/>
    <s v="Publicity for &quot;When Yellow Were the Stars on Earth&quot;"/>
    <s v="Amidst the atrocities of WWII, two women transcend enemy lines to make the ultimate heroic sacrifice."/>
    <n v="1000"/>
    <n v="17"/>
    <x v="0"/>
    <x v="0"/>
    <s v="USD"/>
    <n v="1474426800"/>
    <n v="1471976529"/>
    <b v="0"/>
    <n v="17"/>
    <b v="1"/>
    <x v="6"/>
    <n v="2"/>
    <n v="1"/>
    <s v="theater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x v="6"/>
    <n v="2"/>
    <n v="0.25"/>
    <s v="theater"/>
  </r>
  <r>
    <n v="3470"/>
    <s v="She Kills Monsters"/>
    <s v="The New Artist's Circle is a theatre company dedicated to bringing the arts to young people."/>
    <n v="1000"/>
    <n v="16"/>
    <x v="0"/>
    <x v="0"/>
    <s v="USD"/>
    <n v="1468618680"/>
    <n v="1465345902"/>
    <b v="0"/>
    <n v="9"/>
    <b v="1"/>
    <x v="6"/>
    <n v="2"/>
    <n v="1.78"/>
    <s v="theater"/>
  </r>
  <r>
    <n v="3471"/>
    <s v="Different is Dangerous"/>
    <s v="Fast paced, two hander which uses headphone verbatim technique to give an insight into the everyday lives of Leeds city locals."/>
    <n v="1000"/>
    <n v="15"/>
    <x v="0"/>
    <x v="1"/>
    <s v="GBP"/>
    <n v="1409515200"/>
    <n v="1405971690"/>
    <b v="0"/>
    <n v="30"/>
    <b v="1"/>
    <x v="6"/>
    <n v="2"/>
    <n v="0.5"/>
    <s v="theater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x v="0"/>
    <s v="USD"/>
    <n v="1415253540"/>
    <n v="1413432331"/>
    <b v="0"/>
    <n v="23"/>
    <b v="1"/>
    <x v="6"/>
    <n v="2"/>
    <n v="0.65"/>
    <s v="theater"/>
  </r>
  <r>
    <n v="3473"/>
    <s v="King Sisyphus"/>
    <s v="A modern telling of the Greek myth. Sisyphus defies the Gods and attempts to change the world order... but can he overcome his fate?"/>
    <n v="1000"/>
    <n v="15"/>
    <x v="0"/>
    <x v="0"/>
    <s v="USD"/>
    <n v="1426883220"/>
    <n v="1425067296"/>
    <b v="0"/>
    <n v="33"/>
    <b v="1"/>
    <x v="6"/>
    <n v="2"/>
    <n v="0.45"/>
    <s v="theater"/>
  </r>
  <r>
    <n v="3474"/>
    <s v="Be Prepared"/>
    <s v="Help us get actor-writer Ian Bonar's debut play - a hilarious, heartbreaking story of grief and loss - to the 2016 Edinburgh Fringe."/>
    <n v="1000"/>
    <n v="15"/>
    <x v="0"/>
    <x v="1"/>
    <s v="GBP"/>
    <n v="1469016131"/>
    <n v="1466424131"/>
    <b v="0"/>
    <n v="39"/>
    <b v="1"/>
    <x v="6"/>
    <n v="2"/>
    <n v="0.38"/>
    <s v="theater"/>
  </r>
  <r>
    <n v="3475"/>
    <s v="Score"/>
    <s v="Score is a musical play inspired by true stories of parents who have recovered from addiction and regained their children."/>
    <n v="1000"/>
    <n v="15"/>
    <x v="0"/>
    <x v="1"/>
    <s v="GBP"/>
    <n v="1414972800"/>
    <n v="1412629704"/>
    <b v="0"/>
    <n v="17"/>
    <b v="1"/>
    <x v="6"/>
    <n v="2"/>
    <n v="0.88"/>
    <s v="theater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x v="0"/>
    <s v="USD"/>
    <n v="1414378800"/>
    <n v="1412836990"/>
    <b v="0"/>
    <n v="6"/>
    <b v="1"/>
    <x v="6"/>
    <n v="2"/>
    <n v="2.5"/>
    <s v="theater"/>
  </r>
  <r>
    <n v="3477"/>
    <s v="PCSF's Biannual 24-Hour Play Festival"/>
    <s v="8 ten-minute plays, written, directed, rehearsed, and fully produced in only 24 hours! Are we crazy? You bet we are!"/>
    <n v="1000"/>
    <n v="15"/>
    <x v="0"/>
    <x v="0"/>
    <s v="USD"/>
    <n v="1431831600"/>
    <n v="1430761243"/>
    <b v="0"/>
    <n v="39"/>
    <b v="1"/>
    <x v="6"/>
    <n v="2"/>
    <n v="0.38"/>
    <s v="theater"/>
  </r>
  <r>
    <n v="3478"/>
    <s v="Measure for Measure"/>
    <s v="Bare Theatre takes on Shakespeare's most notorious &quot;problem play,&quot; which asks how far we are willing to go to do what is right."/>
    <n v="1000"/>
    <n v="15"/>
    <x v="0"/>
    <x v="0"/>
    <s v="USD"/>
    <n v="1426539600"/>
    <n v="1424296822"/>
    <b v="0"/>
    <n v="57"/>
    <b v="1"/>
    <x v="6"/>
    <n v="2"/>
    <n v="0.26"/>
    <s v="theater"/>
  </r>
  <r>
    <n v="3479"/>
    <s v="Civil Rogues"/>
    <s v="A new comedy about what happened to a band of foolhardy actors when the Puritans closed the theatres in the 1640s."/>
    <n v="1000"/>
    <n v="15"/>
    <x v="0"/>
    <x v="1"/>
    <s v="GBP"/>
    <n v="1403382680"/>
    <n v="1400790680"/>
    <b v="0"/>
    <n v="56"/>
    <b v="1"/>
    <x v="6"/>
    <n v="2"/>
    <n v="0.27"/>
    <s v="theater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x v="6"/>
    <n v="2"/>
    <n v="1.1499999999999999"/>
    <s v="theater"/>
  </r>
  <r>
    <n v="3481"/>
    <s v="FIX THE FITZ"/>
    <s v="One of Australia's greatest theatres needs your help. Please help us refurnish, fit out and restore this legendary storytelling venue."/>
    <n v="1000"/>
    <n v="15"/>
    <x v="0"/>
    <x v="2"/>
    <s v="AUD"/>
    <n v="1420178188"/>
    <n v="1418709388"/>
    <b v="0"/>
    <n v="95"/>
    <b v="1"/>
    <x v="6"/>
    <n v="2"/>
    <n v="0.16"/>
    <s v="theater"/>
  </r>
  <r>
    <n v="3482"/>
    <s v="Old Trunk - Edinburgh 2014"/>
    <s v="Critically-acclaimed new-writing company Old Trunk make their Edinburgh debut alternating their two darkly comic plays."/>
    <n v="1000"/>
    <n v="15"/>
    <x v="0"/>
    <x v="1"/>
    <s v="GBP"/>
    <n v="1404671466"/>
    <n v="1402079466"/>
    <b v="0"/>
    <n v="80"/>
    <b v="1"/>
    <x v="6"/>
    <n v="2"/>
    <n v="0.19"/>
    <s v="theater"/>
  </r>
  <r>
    <n v="3483"/>
    <s v="The Faculty Lounge"/>
    <s v="Join 5 high school teachers in the lounge of every high school in America.  Hear what they never say in the classroom."/>
    <n v="1000"/>
    <n v="15"/>
    <x v="0"/>
    <x v="0"/>
    <s v="USD"/>
    <n v="1404403381"/>
    <n v="1401811381"/>
    <b v="0"/>
    <n v="133"/>
    <b v="1"/>
    <x v="6"/>
    <n v="2"/>
    <n v="0.11"/>
    <s v="theater"/>
  </r>
  <r>
    <n v="3484"/>
    <s v="Macbeth in the Basement"/>
    <s v="MACBETH IN THE BASEMENT will premiere at the Capital Fringe Festival in July 2016. A teenage kingâ€™s rise and fall in a vicious game."/>
    <n v="1000"/>
    <n v="15"/>
    <x v="0"/>
    <x v="0"/>
    <s v="USD"/>
    <n v="1466014499"/>
    <n v="1463422499"/>
    <b v="0"/>
    <n v="44"/>
    <b v="1"/>
    <x v="6"/>
    <n v="2"/>
    <n v="0.34"/>
    <s v="theater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x v="0"/>
    <s v="USD"/>
    <n v="1454431080"/>
    <n v="1451839080"/>
    <b v="0"/>
    <n v="30"/>
    <b v="1"/>
    <x v="6"/>
    <n v="1"/>
    <n v="0.48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x v="0"/>
    <s v="USD"/>
    <n v="1433314740"/>
    <n v="1430600401"/>
    <b v="0"/>
    <n v="56"/>
    <b v="1"/>
    <x v="6"/>
    <n v="1"/>
    <n v="0.25"/>
    <s v="theater"/>
  </r>
  <r>
    <n v="3487"/>
    <s v="Jericho Creek"/>
    <s v="Jericho Creek is an original production by Fledgling Theatre Company which will be performed at The Cockpit Theatre in July 2015"/>
    <n v="1000"/>
    <n v="13"/>
    <x v="0"/>
    <x v="1"/>
    <s v="GBP"/>
    <n v="1435185252"/>
    <n v="1432593252"/>
    <b v="0"/>
    <n v="66"/>
    <b v="1"/>
    <x v="6"/>
    <n v="1"/>
    <n v="0.2"/>
    <s v="theater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x v="0"/>
    <s v="USD"/>
    <n v="1429286400"/>
    <n v="1427221560"/>
    <b v="0"/>
    <n v="29"/>
    <b v="1"/>
    <x v="6"/>
    <n v="1"/>
    <n v="0.4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x v="1"/>
    <s v="GBP"/>
    <n v="1400965200"/>
    <n v="1398352531"/>
    <b v="0"/>
    <n v="72"/>
    <b v="1"/>
    <x v="6"/>
    <n v="1"/>
    <n v="0.17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s v="theater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6"/>
    <n v="1"/>
    <n v="1.2"/>
    <s v="theater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x v="0"/>
    <s v="USD"/>
    <n v="1445818397"/>
    <n v="1442794397"/>
    <b v="0"/>
    <n v="35"/>
    <b v="1"/>
    <x v="6"/>
    <n v="1"/>
    <n v="0.31"/>
    <s v="theater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x v="0"/>
    <s v="USD"/>
    <n v="1408252260"/>
    <n v="1406580436"/>
    <b v="0"/>
    <n v="29"/>
    <b v="1"/>
    <x v="6"/>
    <n v="1"/>
    <n v="0.38"/>
    <s v="theater"/>
  </r>
  <r>
    <n v="3494"/>
    <s v="Special in a Bad Way"/>
    <s v="&quot;Special in a Bad Way&quot; is a comedy that questions American Public Schools in their treatment of the so called, 'learning disabled.'"/>
    <n v="1000"/>
    <n v="11"/>
    <x v="0"/>
    <x v="0"/>
    <s v="USD"/>
    <n v="1480140000"/>
    <n v="1479186575"/>
    <b v="0"/>
    <n v="13"/>
    <b v="1"/>
    <x v="6"/>
    <n v="1"/>
    <n v="0.85"/>
    <s v="theater"/>
  </r>
  <r>
    <n v="3495"/>
    <s v="The Village - one woman show"/>
    <s v="A one-woman show by Canadian artist Tina Milo. it is a multimedia show about an actress auditioning for a role of a depressed woman."/>
    <n v="1000"/>
    <n v="11"/>
    <x v="0"/>
    <x v="5"/>
    <s v="CAD"/>
    <n v="1414862280"/>
    <n v="1412360309"/>
    <b v="0"/>
    <n v="72"/>
    <b v="1"/>
    <x v="6"/>
    <n v="1"/>
    <n v="0.15"/>
    <s v="theater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x v="0"/>
    <s v="USD"/>
    <n v="1473625166"/>
    <n v="1470169166"/>
    <b v="0"/>
    <n v="78"/>
    <b v="1"/>
    <x v="6"/>
    <n v="1"/>
    <n v="0.14000000000000001"/>
    <s v="theater"/>
  </r>
  <r>
    <n v="3497"/>
    <s v="Send SACKERSON to SD Fringe"/>
    <s v="We've been invited to the San Diego International Fringe Festival. Can you help us get there? Special performances in SLC and OREM."/>
    <n v="1000"/>
    <n v="11"/>
    <x v="0"/>
    <x v="0"/>
    <s v="USD"/>
    <n v="1464904800"/>
    <n v="1463852904"/>
    <b v="0"/>
    <n v="49"/>
    <b v="1"/>
    <x v="6"/>
    <n v="1"/>
    <n v="0.22"/>
    <s v="theater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x v="5"/>
    <s v="CAD"/>
    <n v="1464471840"/>
    <n v="1459309704"/>
    <b v="0"/>
    <n v="42"/>
    <b v="1"/>
    <x v="6"/>
    <n v="1"/>
    <n v="0.26"/>
    <s v="theater"/>
  </r>
  <r>
    <n v="3499"/>
    <s v="Fefu and Her Friends"/>
    <s v="Figure 8 Troupe's debut performance! A stunning piece of theatre written by premier female playwright Maria Irene Fornes."/>
    <n v="1000"/>
    <n v="11"/>
    <x v="0"/>
    <x v="0"/>
    <s v="USD"/>
    <n v="1435733940"/>
    <n v="1431046325"/>
    <b v="0"/>
    <n v="35"/>
    <b v="1"/>
    <x v="6"/>
    <n v="1"/>
    <n v="0.31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s v="theater"/>
  </r>
  <r>
    <n v="3501"/>
    <s v="Pig by Alex Oates (London Run)"/>
    <s v="'Pig' by Alex Oates is an urgent and dark comedy with live music that discusses the vital issue of the state of our police force."/>
    <n v="1000"/>
    <n v="11"/>
    <x v="0"/>
    <x v="1"/>
    <s v="GBP"/>
    <n v="1441995595"/>
    <n v="1439835595"/>
    <b v="0"/>
    <n v="42"/>
    <b v="1"/>
    <x v="6"/>
    <n v="1"/>
    <n v="0.26"/>
    <s v="theater"/>
  </r>
  <r>
    <n v="3502"/>
    <s v="Dickhead"/>
    <s v="Dickhead is a play about one man's struggle with the dicks in his head. If you want to know more stop being a twat and put out...please"/>
    <n v="1000"/>
    <n v="10"/>
    <x v="0"/>
    <x v="0"/>
    <s v="USD"/>
    <n v="1458100740"/>
    <n v="1456862924"/>
    <b v="0"/>
    <n v="31"/>
    <b v="1"/>
    <x v="6"/>
    <n v="1"/>
    <n v="0.32"/>
    <s v="theater"/>
  </r>
  <r>
    <n v="3503"/>
    <s v="Tarantella"/>
    <s v="A group of Sicilian immigrants in New York struggle to deal with conflict from both within the family and from without."/>
    <n v="1000"/>
    <n v="10"/>
    <x v="0"/>
    <x v="1"/>
    <s v="GBP"/>
    <n v="1469359728"/>
    <n v="1466767728"/>
    <b v="0"/>
    <n v="38"/>
    <b v="1"/>
    <x v="6"/>
    <n v="1"/>
    <n v="0.26"/>
    <s v="theater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s v="theater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x v="0"/>
    <s v="USD"/>
    <n v="1399953600"/>
    <n v="1398983245"/>
    <b v="0"/>
    <n v="39"/>
    <b v="1"/>
    <x v="6"/>
    <n v="1"/>
    <n v="0.26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x v="0"/>
    <s v="USD"/>
    <n v="1408815440"/>
    <n v="1404927440"/>
    <b v="0"/>
    <n v="29"/>
    <b v="1"/>
    <x v="6"/>
    <n v="1"/>
    <n v="0.34"/>
    <s v="theater"/>
  </r>
  <r>
    <n v="3507"/>
    <s v="The Chameleon Fools Theatre Troupe Project"/>
    <s v="Please help our troupe bring our first project from planning to reality! Join us on one exciting ride!"/>
    <n v="1000"/>
    <n v="10"/>
    <x v="0"/>
    <x v="0"/>
    <s v="USD"/>
    <n v="1464732537"/>
    <n v="1462140537"/>
    <b v="0"/>
    <n v="72"/>
    <b v="1"/>
    <x v="6"/>
    <n v="1"/>
    <n v="0.14000000000000001"/>
    <s v="theater"/>
  </r>
  <r>
    <n v="3508"/>
    <s v="Roll The Dice Theatre Company"/>
    <s v="Roll The Dice Theatre Company revolves around taking risks in the game of life vicariously through beloved childhood games."/>
    <n v="1000"/>
    <n v="10"/>
    <x v="0"/>
    <x v="1"/>
    <s v="GBP"/>
    <n v="1462914000"/>
    <n v="1460914253"/>
    <b v="0"/>
    <n v="15"/>
    <b v="1"/>
    <x v="6"/>
    <n v="1"/>
    <n v="0.67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x v="0"/>
    <s v="USD"/>
    <n v="1416545700"/>
    <n v="1415392666"/>
    <b v="0"/>
    <n v="33"/>
    <b v="1"/>
    <x v="6"/>
    <n v="1"/>
    <n v="0.3"/>
    <s v="theater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x v="6"/>
    <n v="1"/>
    <n v="0.67"/>
    <s v="theater"/>
  </r>
  <r>
    <n v="3511"/>
    <s v="Silent Planet"/>
    <s v="The world premiere of the first full-length play by Eve Leigh, at the intimate Finborough Theatre in London."/>
    <n v="1000"/>
    <n v="10"/>
    <x v="0"/>
    <x v="1"/>
    <s v="GBP"/>
    <n v="1415385000"/>
    <n v="1413406695"/>
    <b v="0"/>
    <n v="19"/>
    <b v="1"/>
    <x v="6"/>
    <n v="1"/>
    <n v="0.53"/>
    <s v="theater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s v="theater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x v="0"/>
    <s v="USD"/>
    <n v="1401857940"/>
    <n v="1400725112"/>
    <b v="0"/>
    <n v="44"/>
    <b v="1"/>
    <x v="6"/>
    <n v="1"/>
    <n v="0.2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x v="0"/>
    <s v="USD"/>
    <n v="1422853140"/>
    <n v="1421439552"/>
    <b v="0"/>
    <n v="10"/>
    <b v="1"/>
    <x v="6"/>
    <n v="1"/>
    <n v="1"/>
    <s v="theater"/>
  </r>
  <r>
    <n v="3515"/>
    <s v="Twelfth Night by William Shakespeare"/>
    <s v="We are casting an all-inclusive production of Shakespeare's Twelfth Night in a non-traditional performance space."/>
    <n v="1000"/>
    <n v="10"/>
    <x v="0"/>
    <x v="0"/>
    <s v="USD"/>
    <n v="1433097171"/>
    <n v="1430505171"/>
    <b v="0"/>
    <n v="46"/>
    <b v="1"/>
    <x v="6"/>
    <n v="1"/>
    <n v="0.22"/>
    <s v="theater"/>
  </r>
  <r>
    <n v="3516"/>
    <s v="The March of the Bonus Army"/>
    <s v="A new play about a lesser known yet pivotal event in American history, about a group of WWI Veterans fighting for their rights."/>
    <n v="1000"/>
    <n v="10"/>
    <x v="0"/>
    <x v="0"/>
    <s v="USD"/>
    <n v="1410145200"/>
    <n v="1407197670"/>
    <b v="0"/>
    <n v="11"/>
    <b v="1"/>
    <x v="6"/>
    <n v="1"/>
    <n v="0.91"/>
    <s v="theater"/>
  </r>
  <r>
    <n v="3517"/>
    <s v="A Bright Room Called Day by Tony Kushner"/>
    <s v="Support an outstanding cast of actors to take on a professional production of a masterpiece of modern theatre"/>
    <n v="1000"/>
    <n v="10"/>
    <x v="0"/>
    <x v="1"/>
    <s v="GBP"/>
    <n v="1404471600"/>
    <n v="1401910634"/>
    <b v="0"/>
    <n v="13"/>
    <b v="1"/>
    <x v="6"/>
    <n v="1"/>
    <n v="0.77"/>
    <s v="theater"/>
  </r>
  <r>
    <n v="3518"/>
    <s v="BEASTS OF BAVERLY GROVE"/>
    <s v="One play.  Two theaters.  See the story from both sides and then decide for yourself - who are the BEASTS OF BAVERLY GROVE?"/>
    <n v="1000"/>
    <n v="10"/>
    <x v="0"/>
    <x v="0"/>
    <s v="USD"/>
    <n v="1412259660"/>
    <n v="1410461299"/>
    <b v="0"/>
    <n v="33"/>
    <b v="1"/>
    <x v="6"/>
    <n v="1"/>
    <n v="0.3"/>
    <s v="theater"/>
  </r>
  <r>
    <n v="3519"/>
    <s v="Bookstory"/>
    <s v="Bookstory is a tiny puppet musical with some very big ideas that tells the story of the story in the digital age"/>
    <n v="1000"/>
    <n v="10"/>
    <x v="0"/>
    <x v="1"/>
    <s v="GBP"/>
    <n v="1425478950"/>
    <n v="1422886950"/>
    <b v="0"/>
    <n v="28"/>
    <b v="1"/>
    <x v="6"/>
    <n v="1"/>
    <n v="0.36"/>
    <s v="theater"/>
  </r>
  <r>
    <n v="3520"/>
    <s v="Protocols"/>
    <s v="Help us to bring &quot;Protocols&quot; at the 2015 Camden Fringe. The most controversial play of the year."/>
    <n v="1000"/>
    <n v="10"/>
    <x v="0"/>
    <x v="1"/>
    <s v="GBP"/>
    <n v="1441547220"/>
    <n v="1439322412"/>
    <b v="0"/>
    <n v="21"/>
    <b v="1"/>
    <x v="6"/>
    <n v="1"/>
    <n v="0.48"/>
    <s v="theater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x v="0"/>
    <s v="USD"/>
    <n v="1411980020"/>
    <n v="1409388020"/>
    <b v="0"/>
    <n v="13"/>
    <b v="1"/>
    <x v="6"/>
    <n v="1"/>
    <n v="0.77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x v="1"/>
    <s v="GBP"/>
    <n v="1442311560"/>
    <n v="1439924246"/>
    <b v="0"/>
    <n v="34"/>
    <b v="1"/>
    <x v="6"/>
    <n v="1"/>
    <n v="0.28999999999999998"/>
    <s v="theater"/>
  </r>
  <r>
    <n v="3523"/>
    <s v="Magnificence"/>
    <s v="An old play about our world. Set in 1970s England, Magnificence is a gut-wrenching story of radicalisation, idealism and pity."/>
    <n v="1000"/>
    <n v="10"/>
    <x v="0"/>
    <x v="1"/>
    <s v="GBP"/>
    <n v="1474844400"/>
    <n v="1469871148"/>
    <b v="0"/>
    <n v="80"/>
    <b v="1"/>
    <x v="6"/>
    <n v="1"/>
    <n v="0.13"/>
    <s v="theater"/>
  </r>
  <r>
    <n v="3524"/>
    <s v="Sweet, Sweet Spirit"/>
    <s v="A West Texas matriarch is enraged by the news that her gay grandson has been the victim of a hate crime committed by his own father."/>
    <n v="1000"/>
    <n v="10"/>
    <x v="0"/>
    <x v="0"/>
    <s v="USD"/>
    <n v="1410580800"/>
    <n v="1409336373"/>
    <b v="0"/>
    <n v="74"/>
    <b v="1"/>
    <x v="6"/>
    <n v="1"/>
    <n v="0.14000000000000001"/>
    <s v="theater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x v="0"/>
    <s v="USD"/>
    <n v="1439136000"/>
    <n v="1438188106"/>
    <b v="0"/>
    <n v="7"/>
    <b v="1"/>
    <x v="6"/>
    <n v="1"/>
    <n v="1.43"/>
    <s v="theater"/>
  </r>
  <r>
    <n v="3526"/>
    <s v="Human, Kind Theater Project"/>
    <s v="By day we perform Acts of Kindness, by night we perform free theater, all sustained by the love of our neighbors, not ticket prices."/>
    <n v="1000"/>
    <n v="10"/>
    <x v="0"/>
    <x v="0"/>
    <s v="USD"/>
    <n v="1461823140"/>
    <n v="1459411371"/>
    <b v="0"/>
    <n v="34"/>
    <b v="1"/>
    <x v="6"/>
    <n v="1"/>
    <n v="0.28999999999999998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x v="0"/>
    <s v="USD"/>
    <n v="1436587140"/>
    <n v="1434069205"/>
    <b v="0"/>
    <n v="86"/>
    <b v="1"/>
    <x v="6"/>
    <n v="1"/>
    <n v="0.12"/>
    <s v="theater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x v="1"/>
    <s v="GBP"/>
    <n v="1484740918"/>
    <n v="1483012918"/>
    <b v="0"/>
    <n v="37"/>
    <b v="1"/>
    <x v="6"/>
    <n v="1"/>
    <n v="0.27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x v="0"/>
    <s v="USD"/>
    <n v="1436749200"/>
    <n v="1434997018"/>
    <b v="0"/>
    <n v="18"/>
    <b v="1"/>
    <x v="6"/>
    <n v="1"/>
    <n v="0.56000000000000005"/>
    <s v="theater"/>
  </r>
  <r>
    <n v="3530"/>
    <s v="Far From Fiction"/>
    <s v="â€œFar From Fictionâ€ is a powerful play, written by Sally Willis, offering insights into a new understanding of  female psychology."/>
    <n v="1000"/>
    <n v="10"/>
    <x v="0"/>
    <x v="1"/>
    <s v="GBP"/>
    <n v="1460318400"/>
    <n v="1457881057"/>
    <b v="0"/>
    <n v="22"/>
    <b v="1"/>
    <x v="6"/>
    <n v="1"/>
    <n v="0.45"/>
    <s v="theater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s v="theater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x v="0"/>
    <s v="USD"/>
    <n v="1411012740"/>
    <n v="1409667827"/>
    <b v="0"/>
    <n v="27"/>
    <b v="1"/>
    <x v="6"/>
    <n v="1"/>
    <n v="0.37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x v="0"/>
    <s v="USD"/>
    <n v="1447269367"/>
    <n v="1444673767"/>
    <b v="0"/>
    <n v="8"/>
    <b v="1"/>
    <x v="6"/>
    <n v="1"/>
    <n v="1.25"/>
    <s v="theater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x v="6"/>
    <n v="1"/>
    <n v="0.05"/>
    <s v="theater"/>
  </r>
  <r>
    <n v="3535"/>
    <s v="Twelve Angry Women"/>
    <s v="On the 60th anniversary of Twelve Angry Men, 12 female writers create 12 short pieces about what makes them angry."/>
    <n v="1000"/>
    <n v="10"/>
    <x v="0"/>
    <x v="1"/>
    <s v="GBP"/>
    <n v="1443808800"/>
    <n v="1441120910"/>
    <b v="0"/>
    <n v="46"/>
    <b v="1"/>
    <x v="6"/>
    <n v="1"/>
    <n v="0.22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x v="1"/>
    <s v="GBP"/>
    <n v="1450612740"/>
    <n v="1448040425"/>
    <b v="0"/>
    <n v="17"/>
    <b v="1"/>
    <x v="6"/>
    <n v="1"/>
    <n v="0.59"/>
    <s v="theater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x v="5"/>
    <s v="CAD"/>
    <n v="1416211140"/>
    <n v="1413016216"/>
    <b v="0"/>
    <n v="28"/>
    <b v="1"/>
    <x v="6"/>
    <n v="1"/>
    <n v="0.36"/>
    <s v="theater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x v="1"/>
    <s v="GBP"/>
    <n v="1471428340"/>
    <n v="1469009140"/>
    <b v="0"/>
    <n v="83"/>
    <b v="1"/>
    <x v="6"/>
    <n v="1"/>
    <n v="0.12"/>
    <s v="theater"/>
  </r>
  <r>
    <n v="3539"/>
    <s v="Chokehold"/>
    <s v="A searing new play that takes  an unflinching look at the terrible costs of police shootings in the African American community."/>
    <n v="1000"/>
    <n v="10"/>
    <x v="0"/>
    <x v="0"/>
    <s v="USD"/>
    <n v="1473358122"/>
    <n v="1471543722"/>
    <b v="0"/>
    <n v="13"/>
    <b v="1"/>
    <x v="6"/>
    <n v="1"/>
    <n v="0.77"/>
    <s v="theater"/>
  </r>
  <r>
    <n v="3540"/>
    <s v="The Silence at the Song's End"/>
    <s v="A brand new stage adaptation of the Libby Purves/Nicholas Heiney book. A new work involving music, poetry and fajitas. #timetochange"/>
    <n v="1000"/>
    <n v="10"/>
    <x v="0"/>
    <x v="1"/>
    <s v="GBP"/>
    <n v="1466899491"/>
    <n v="1464307491"/>
    <b v="0"/>
    <n v="8"/>
    <b v="1"/>
    <x v="6"/>
    <n v="1"/>
    <n v="1.25"/>
    <s v="theater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x v="1"/>
    <s v="GBP"/>
    <n v="1441042275"/>
    <n v="1438882275"/>
    <b v="0"/>
    <n v="32"/>
    <b v="1"/>
    <x v="6"/>
    <n v="1"/>
    <n v="0.31"/>
    <s v="theater"/>
  </r>
  <r>
    <n v="3542"/>
    <s v="Gifts of War"/>
    <s v="Ancient Greece. Giddy, champagne soaked debauchery celebrating the Trojan War's end leads to a shocking and deadly surprise."/>
    <n v="1000"/>
    <n v="10"/>
    <x v="0"/>
    <x v="0"/>
    <s v="USD"/>
    <n v="1410099822"/>
    <n v="1404915822"/>
    <b v="0"/>
    <n v="85"/>
    <b v="1"/>
    <x v="6"/>
    <n v="1"/>
    <n v="0.12"/>
    <s v="theater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x v="12"/>
    <s v="EUR"/>
    <n v="1435255659"/>
    <n v="1432663659"/>
    <b v="0"/>
    <n v="29"/>
    <b v="1"/>
    <x v="6"/>
    <n v="1"/>
    <n v="0.34"/>
    <s v="theater"/>
  </r>
  <r>
    <n v="3544"/>
    <s v="Gruoch, or Lady Macbeth"/>
    <s v="Death &amp; Pretzels presents the world premiere of Paul Pasulka's Gruoch, or Lady Macbeth"/>
    <n v="1000"/>
    <n v="10"/>
    <x v="0"/>
    <x v="0"/>
    <s v="USD"/>
    <n v="1425758257"/>
    <n v="1423166257"/>
    <b v="0"/>
    <n v="24"/>
    <b v="1"/>
    <x v="6"/>
    <n v="1"/>
    <n v="0.4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x v="0"/>
    <s v="USD"/>
    <n v="1428780159"/>
    <n v="1426188159"/>
    <b v="0"/>
    <n v="8"/>
    <b v="1"/>
    <x v="6"/>
    <n v="1"/>
    <n v="1.25"/>
    <s v="theater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x v="0"/>
    <s v="USD"/>
    <n v="1427860740"/>
    <n v="1426002684"/>
    <b v="0"/>
    <n v="19"/>
    <b v="1"/>
    <x v="6"/>
    <n v="1"/>
    <n v="0.53"/>
    <s v="theater"/>
  </r>
  <r>
    <n v="3547"/>
    <s v="Tommy and Me by Ray Didinger - Theatre Exile"/>
    <s v="Help to bring this heart warming story of Ray Didinger's relationship with his boyhood hero Tommy McDonald to life."/>
    <n v="1000"/>
    <n v="10"/>
    <x v="0"/>
    <x v="0"/>
    <s v="USD"/>
    <n v="1463198340"/>
    <n v="1461117201"/>
    <b v="0"/>
    <n v="336"/>
    <b v="1"/>
    <x v="6"/>
    <n v="1"/>
    <n v="0.03"/>
    <s v="theater"/>
  </r>
  <r>
    <n v="3548"/>
    <s v="THE UNDERSTUDY @ WORKING STAGE"/>
    <s v="We're putting together a production of THE UNDERSTUDY by Theresa Rebeck and hope you'll help us share this story."/>
    <n v="1000"/>
    <n v="10"/>
    <x v="0"/>
    <x v="0"/>
    <s v="USD"/>
    <n v="1457139600"/>
    <n v="1455230214"/>
    <b v="0"/>
    <n v="13"/>
    <b v="1"/>
    <x v="6"/>
    <n v="1"/>
    <n v="0.77"/>
    <s v="theater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s v="theater"/>
  </r>
  <r>
    <n v="3550"/>
    <s v="MOONFACE"/>
    <s v="MOONFACE explores the formative f***k-ups of adolescence. Fresh, incisive new writing. Monologue, movement and striking naturalism."/>
    <n v="1000"/>
    <n v="10"/>
    <x v="0"/>
    <x v="1"/>
    <s v="GBP"/>
    <n v="1462224398"/>
    <n v="1459632398"/>
    <b v="0"/>
    <n v="64"/>
    <b v="1"/>
    <x v="6"/>
    <n v="1"/>
    <n v="0.16"/>
    <s v="theater"/>
  </r>
  <r>
    <n v="3551"/>
    <s v="2014 UASPA Theatre Showcase"/>
    <s v="UASPA is a performing arts high school producing its 2014 Theatre Showcase featuring our strongest performances and original work."/>
    <n v="1000"/>
    <n v="10"/>
    <x v="0"/>
    <x v="0"/>
    <s v="USD"/>
    <n v="1400796420"/>
    <n v="1398342170"/>
    <b v="0"/>
    <n v="25"/>
    <b v="1"/>
    <x v="6"/>
    <n v="1"/>
    <n v="0.4"/>
    <s v="theater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x v="1"/>
    <s v="GBP"/>
    <n v="1403964324"/>
    <n v="1401372324"/>
    <b v="0"/>
    <n v="20"/>
    <b v="1"/>
    <x v="6"/>
    <n v="1"/>
    <n v="0.45"/>
    <s v="theater"/>
  </r>
  <r>
    <n v="3553"/>
    <s v="Coming Home"/>
    <s v="Professional actors bring to life the true stories of 5 African-Americans struggling with mental health and their search for healing."/>
    <n v="1000"/>
    <n v="8"/>
    <x v="0"/>
    <x v="0"/>
    <s v="USD"/>
    <n v="1439337600"/>
    <n v="1436575280"/>
    <b v="0"/>
    <n v="104"/>
    <b v="1"/>
    <x v="6"/>
    <n v="1"/>
    <n v="0.08"/>
    <s v="theater"/>
  </r>
  <r>
    <n v="3554"/>
    <s v="MASKS: Off-Broadway Debut"/>
    <s v="MASKS is a dramedy dealing with what it means to be alive, the reliability of identity, and what it means to suffer."/>
    <n v="1000"/>
    <n v="8"/>
    <x v="0"/>
    <x v="0"/>
    <s v="USD"/>
    <n v="1423674000"/>
    <n v="1421025159"/>
    <b v="0"/>
    <n v="53"/>
    <b v="1"/>
    <x v="6"/>
    <n v="1"/>
    <n v="0.15"/>
    <s v="theater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x v="13"/>
    <s v="EUR"/>
    <n v="1479382594"/>
    <n v="1476786994"/>
    <b v="0"/>
    <n v="14"/>
    <b v="1"/>
    <x v="6"/>
    <n v="1"/>
    <n v="0.56999999999999995"/>
    <s v="theater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6"/>
    <n v="1"/>
    <n v="0.4"/>
    <s v="theater"/>
  </r>
  <r>
    <n v="3557"/>
    <s v="Good Bread Alley"/>
    <s v="A play by April Yvette Thompson. A Gullah Healer Woman and an Afro-Cuban Priest forge a new world of magic &amp; dreams in Jim Crow Miami."/>
    <n v="1000"/>
    <n v="8"/>
    <x v="0"/>
    <x v="0"/>
    <s v="USD"/>
    <n v="1399271911"/>
    <n v="1396334311"/>
    <b v="0"/>
    <n v="558"/>
    <b v="1"/>
    <x v="6"/>
    <n v="1"/>
    <n v="0.01"/>
    <s v="theater"/>
  </r>
  <r>
    <n v="3558"/>
    <s v="SPILL - A verbatim show about sex"/>
    <s v="We're making a show about sex. Because it's important, everyone wants to talk about it and it's at the start of everything."/>
    <n v="1000"/>
    <n v="7"/>
    <x v="0"/>
    <x v="1"/>
    <s v="GBP"/>
    <n v="1435352400"/>
    <n v="1431718575"/>
    <b v="0"/>
    <n v="22"/>
    <b v="1"/>
    <x v="6"/>
    <n v="1"/>
    <n v="0.32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s v="theater"/>
  </r>
  <r>
    <n v="3560"/>
    <s v="Book Club: A Comedy"/>
    <s v="The world premiere of an endearing play about love, friendship, men's styling putty, Dungeons &amp; Dragons &amp; our capacity for forbearance."/>
    <n v="1000"/>
    <n v="7"/>
    <x v="0"/>
    <x v="5"/>
    <s v="CAD"/>
    <n v="1432694700"/>
    <n v="1429651266"/>
    <b v="0"/>
    <n v="74"/>
    <b v="1"/>
    <x v="6"/>
    <n v="1"/>
    <n v="0.0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x v="0"/>
    <s v="USD"/>
    <n v="1438799760"/>
    <n v="1437236378"/>
    <b v="0"/>
    <n v="54"/>
    <b v="1"/>
    <x v="6"/>
    <n v="1"/>
    <n v="0.1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x v="1"/>
    <s v="GBP"/>
    <n v="1457906400"/>
    <n v="1457115427"/>
    <b v="0"/>
    <n v="31"/>
    <b v="1"/>
    <x v="6"/>
    <n v="1"/>
    <n v="0.19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x v="1"/>
    <s v="GBP"/>
    <n v="1470078000"/>
    <n v="1467648456"/>
    <b v="0"/>
    <n v="25"/>
    <b v="1"/>
    <x v="6"/>
    <n v="1"/>
    <n v="0.24"/>
    <s v="theater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x v="0"/>
    <s v="USD"/>
    <n v="1420048208"/>
    <n v="1417456208"/>
    <b v="0"/>
    <n v="12"/>
    <b v="1"/>
    <x v="6"/>
    <n v="1"/>
    <n v="0.5"/>
    <s v="theater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x v="1"/>
    <s v="GBP"/>
    <n v="1422015083"/>
    <n v="1419423083"/>
    <b v="0"/>
    <n v="38"/>
    <b v="1"/>
    <x v="6"/>
    <n v="1"/>
    <n v="0.16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s v="theater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x v="0"/>
    <s v="USD"/>
    <n v="1420734696"/>
    <n v="1418142696"/>
    <b v="0"/>
    <n v="41"/>
    <b v="1"/>
    <x v="6"/>
    <n v="1"/>
    <n v="0.12"/>
    <s v="theater"/>
  </r>
  <r>
    <n v="3570"/>
    <s v="The Lower Depths"/>
    <s v="Theatre Machine presents an all-new adaptation of Maxim Gorky's classic of Russian theatre, The Lower Depths."/>
    <n v="1000"/>
    <n v="5"/>
    <x v="0"/>
    <x v="0"/>
    <s v="USD"/>
    <n v="1420009200"/>
    <n v="1417593483"/>
    <b v="0"/>
    <n v="26"/>
    <b v="1"/>
    <x v="6"/>
    <n v="1"/>
    <n v="0.19"/>
    <s v="theater"/>
  </r>
  <r>
    <n v="3571"/>
    <s v="Cans at Theatre503"/>
    <s v="Support Kuleshovâ€™s first full length production; help to build the set and bring a fierce and important new play to life"/>
    <n v="1000"/>
    <n v="5"/>
    <x v="0"/>
    <x v="1"/>
    <s v="GBP"/>
    <n v="1414701413"/>
    <n v="1412109413"/>
    <b v="0"/>
    <n v="25"/>
    <b v="1"/>
    <x v="6"/>
    <n v="1"/>
    <n v="0.2"/>
    <s v="theater"/>
  </r>
  <r>
    <n v="3572"/>
    <s v="Monster"/>
    <s v="A darkly comic one woman show by Abram Rooney as part of The Camden Fringe 2015."/>
    <n v="1000"/>
    <n v="5"/>
    <x v="0"/>
    <x v="1"/>
    <s v="GBP"/>
    <n v="1434894082"/>
    <n v="1432302082"/>
    <b v="0"/>
    <n v="9"/>
    <b v="1"/>
    <x v="6"/>
    <n v="1"/>
    <n v="0.56000000000000005"/>
    <s v="theater"/>
  </r>
  <r>
    <n v="3573"/>
    <s v="Licensed To Ill"/>
    <s v="London based theatre makers collaborating to create a new show about the history of HipHop."/>
    <n v="1000"/>
    <n v="5"/>
    <x v="0"/>
    <x v="1"/>
    <s v="GBP"/>
    <n v="1415440846"/>
    <n v="1412845246"/>
    <b v="0"/>
    <n v="78"/>
    <b v="1"/>
    <x v="6"/>
    <n v="1"/>
    <n v="0.06"/>
    <s v="theater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x v="0"/>
    <s v="USD"/>
    <n v="1415921848"/>
    <n v="1413326248"/>
    <b v="0"/>
    <n v="45"/>
    <b v="1"/>
    <x v="6"/>
    <n v="1"/>
    <n v="0.11"/>
    <s v="theater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x v="6"/>
    <n v="1"/>
    <n v="0.05"/>
    <s v="theater"/>
  </r>
  <r>
    <n v="3576"/>
    <s v="Vote for Next Season's Shows!"/>
    <s v="Vote here for whatever show you want to see next year! No gimmick, no stretch goals, just a simple vote and a free ticket."/>
    <n v="1000"/>
    <n v="5"/>
    <x v="0"/>
    <x v="0"/>
    <s v="USD"/>
    <n v="1480947054"/>
    <n v="1475759454"/>
    <b v="0"/>
    <n v="5"/>
    <b v="1"/>
    <x v="6"/>
    <n v="1"/>
    <n v="1"/>
    <s v="theater"/>
  </r>
  <r>
    <n v="3577"/>
    <s v="The Laramie Project in Utah County"/>
    <s v="Our goal is to bring this story of one town's processing of tragedy and their own community identity to Utah County."/>
    <n v="1000"/>
    <n v="5"/>
    <x v="0"/>
    <x v="0"/>
    <s v="USD"/>
    <n v="1430029680"/>
    <n v="1427741583"/>
    <b v="0"/>
    <n v="27"/>
    <b v="1"/>
    <x v="6"/>
    <n v="1"/>
    <n v="0.19"/>
    <s v="theater"/>
  </r>
  <r>
    <n v="3578"/>
    <s v="Home"/>
    <s v="An unsparing, slightly surreal look at the effects of the private rented sector on two young women. Based on real events."/>
    <n v="1000"/>
    <n v="5"/>
    <x v="0"/>
    <x v="1"/>
    <s v="GBP"/>
    <n v="1462037777"/>
    <n v="1459445777"/>
    <b v="0"/>
    <n v="37"/>
    <b v="1"/>
    <x v="6"/>
    <n v="1"/>
    <n v="0.14000000000000001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x v="1"/>
    <s v="GBP"/>
    <n v="1459444656"/>
    <n v="1456856256"/>
    <b v="0"/>
    <n v="14"/>
    <b v="1"/>
    <x v="6"/>
    <n v="1"/>
    <n v="0.36"/>
    <s v="theater"/>
  </r>
  <r>
    <n v="3580"/>
    <s v="Annabel Lost"/>
    <s v="Annabel Lost combines visual art and performance poetry to tell the story of two orphaned refugees, Quetzal and Rhime."/>
    <n v="1000"/>
    <n v="5"/>
    <x v="0"/>
    <x v="0"/>
    <s v="USD"/>
    <n v="1425185940"/>
    <n v="1421900022"/>
    <b v="0"/>
    <n v="27"/>
    <b v="1"/>
    <x v="6"/>
    <n v="1"/>
    <n v="0.19"/>
    <s v="theater"/>
  </r>
  <r>
    <n v="3581"/>
    <s v="Get FREAK to the Edinburgh Fringe"/>
    <s v="An extraordinary, punchy and provocative new play, providing a voice for women to address their sexuality and self worth. #EDFREAK"/>
    <n v="1000"/>
    <n v="5"/>
    <x v="0"/>
    <x v="1"/>
    <s v="GBP"/>
    <n v="1406719110"/>
    <n v="1405509510"/>
    <b v="0"/>
    <n v="45"/>
    <b v="1"/>
    <x v="6"/>
    <n v="1"/>
    <n v="0.11"/>
    <s v="theater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s v="theater"/>
  </r>
  <r>
    <n v="3583"/>
    <s v="The Tragedy of Mario and Juliet"/>
    <s v="Bumbling architect Romeo and handsome contractor Mario meet their match while building a balcony for Verona, NJ siren, Juliet."/>
    <n v="1000"/>
    <n v="5"/>
    <x v="0"/>
    <x v="0"/>
    <s v="USD"/>
    <n v="1460970805"/>
    <n v="1455790405"/>
    <b v="0"/>
    <n v="24"/>
    <b v="1"/>
    <x v="6"/>
    <n v="1"/>
    <n v="0.21"/>
    <s v="theater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x v="1"/>
    <s v="GBP"/>
    <n v="1436772944"/>
    <n v="1434180944"/>
    <b v="0"/>
    <n v="112"/>
    <b v="1"/>
    <x v="6"/>
    <n v="1"/>
    <n v="0.04"/>
    <s v="theater"/>
  </r>
  <r>
    <n v="3585"/>
    <s v="The Lost Boy (a play)"/>
    <s v="The world premiere of a play, a true story about love, loss, and a man reaching back in time as the only way to move forward."/>
    <n v="1000"/>
    <n v="5"/>
    <x v="0"/>
    <x v="0"/>
    <s v="USD"/>
    <n v="1419181890"/>
    <n v="1416589890"/>
    <b v="0"/>
    <n v="23"/>
    <b v="1"/>
    <x v="6"/>
    <n v="1"/>
    <n v="0.22"/>
    <s v="theater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x v="6"/>
    <n v="1"/>
    <n v="0.09"/>
    <s v="theater"/>
  </r>
  <r>
    <n v="3587"/>
    <s v="Blue Stockings @ The Cockpit Theatre"/>
    <s v="The GSA BA (Hons) Acting class of 2016 are taking a transfer of their GSA Production to The Cockpit Theatre in London"/>
    <n v="1000"/>
    <n v="5"/>
    <x v="0"/>
    <x v="1"/>
    <s v="GBP"/>
    <n v="1467054000"/>
    <n v="1463144254"/>
    <b v="0"/>
    <n v="28"/>
    <b v="1"/>
    <x v="6"/>
    <n v="1"/>
    <n v="0.18"/>
    <s v="theater"/>
  </r>
  <r>
    <n v="3588"/>
    <s v="MENTAL Play short-tour 2015!"/>
    <s v="Touring the fast-paced, playful and poignant story of three twenty-somethings in a mental-health support group."/>
    <n v="1000"/>
    <n v="5"/>
    <x v="0"/>
    <x v="1"/>
    <s v="GBP"/>
    <n v="1430348400"/>
    <n v="1428436410"/>
    <b v="0"/>
    <n v="11"/>
    <b v="1"/>
    <x v="6"/>
    <n v="1"/>
    <n v="0.45"/>
    <s v="theater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x v="0"/>
    <s v="USD"/>
    <n v="1432654347"/>
    <n v="1430494347"/>
    <b v="0"/>
    <n v="62"/>
    <b v="1"/>
    <x v="6"/>
    <n v="1"/>
    <n v="0.08"/>
    <s v="theater"/>
  </r>
  <r>
    <n v="3590"/>
    <s v="The Glasshouse"/>
    <s v="Two men on trial for desertion, confined within a Glasshouse. How long can friendship last? How much can a man stand before he breaks?"/>
    <n v="1000"/>
    <n v="5"/>
    <x v="0"/>
    <x v="1"/>
    <s v="GBP"/>
    <n v="1413792034"/>
    <n v="1411200034"/>
    <b v="0"/>
    <n v="73"/>
    <b v="1"/>
    <x v="6"/>
    <n v="1"/>
    <n v="7.0000000000000007E-2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x v="0"/>
    <s v="USD"/>
    <n v="1422075540"/>
    <n v="1419979544"/>
    <b v="0"/>
    <n v="18"/>
    <b v="1"/>
    <x v="6"/>
    <n v="1"/>
    <n v="0.28000000000000003"/>
    <s v="theater"/>
  </r>
  <r>
    <n v="3592"/>
    <s v="boom- a play by Peter Sinn Nachtrieb"/>
    <s v="Sex. Fish. A COMET THAT DESTROYS THE WORLD. boom a play by Peter Sinn Nachtrieb- Feb 19-21 at The Bridge in NYC."/>
    <n v="1000"/>
    <n v="5"/>
    <x v="0"/>
    <x v="0"/>
    <s v="USD"/>
    <n v="1423630740"/>
    <n v="1418673307"/>
    <b v="0"/>
    <n v="35"/>
    <b v="1"/>
    <x v="6"/>
    <n v="1"/>
    <n v="0.14000000000000001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x v="0"/>
    <s v="USD"/>
    <n v="1420489560"/>
    <n v="1417469639"/>
    <b v="0"/>
    <n v="43"/>
    <b v="1"/>
    <x v="6"/>
    <n v="1"/>
    <n v="0.12"/>
    <s v="theater"/>
  </r>
  <r>
    <n v="3594"/>
    <s v="HEDDA"/>
    <s v="An adaptation that realizes the internal struggle of Ibsenâ€™s most renowned protagonist as she traverses a claustrophobic social world"/>
    <n v="1000"/>
    <n v="5"/>
    <x v="0"/>
    <x v="0"/>
    <s v="USD"/>
    <n v="1472952982"/>
    <n v="1470792982"/>
    <b v="0"/>
    <n v="36"/>
    <b v="1"/>
    <x v="6"/>
    <n v="1"/>
    <n v="0.14000000000000001"/>
    <s v="theater"/>
  </r>
  <r>
    <n v="3595"/>
    <s v="The Flu Season"/>
    <s v="A new theatre company staging Will Eno's The Flu Season in Seattle"/>
    <n v="1000"/>
    <n v="5"/>
    <x v="0"/>
    <x v="0"/>
    <s v="USD"/>
    <n v="1426229940"/>
    <n v="1423959123"/>
    <b v="0"/>
    <n v="62"/>
    <b v="1"/>
    <x v="6"/>
    <n v="1"/>
    <n v="0.08"/>
    <s v="theater"/>
  </r>
  <r>
    <n v="3596"/>
    <s v="SHADFLY - NEW PLAY AT THE ARTS PROJECT"/>
    <s v="A play about the last eight years of the life of Egon Schiele, one of the most influential Austrian Expressionist artists."/>
    <n v="1000"/>
    <n v="5"/>
    <x v="0"/>
    <x v="5"/>
    <s v="CAD"/>
    <n v="1409072982"/>
    <n v="1407258582"/>
    <b v="0"/>
    <n v="15"/>
    <b v="1"/>
    <x v="6"/>
    <n v="1"/>
    <n v="0.33"/>
    <s v="theater"/>
  </r>
  <r>
    <n v="3597"/>
    <s v="Akvavit Theatre presents NOTHING OF ME by Arne Lygre"/>
    <s v="&quot;I think that I have my own will. I can stop this, I tell myself. But it's not true.&quot;"/>
    <n v="1000"/>
    <n v="5"/>
    <x v="0"/>
    <x v="0"/>
    <s v="USD"/>
    <n v="1456984740"/>
    <n v="1455717790"/>
    <b v="0"/>
    <n v="33"/>
    <b v="1"/>
    <x v="6"/>
    <n v="1"/>
    <n v="0.15"/>
    <s v="theater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s v="theater"/>
  </r>
  <r>
    <n v="3599"/>
    <s v="Promised Land"/>
    <s v="Help Chrysalis get this production off the ground!  An original play, we only need $500 to get this production on its feet!"/>
    <n v="1000"/>
    <n v="4"/>
    <x v="0"/>
    <x v="0"/>
    <s v="USD"/>
    <n v="1440892800"/>
    <n v="1438715077"/>
    <b v="0"/>
    <n v="17"/>
    <b v="1"/>
    <x v="6"/>
    <n v="0"/>
    <n v="0.24"/>
    <s v="theater"/>
  </r>
  <r>
    <n v="3600"/>
    <s v="Pariah"/>
    <s v="The First Play From The Man Who Brought You The Black James Bond!"/>
    <n v="1000"/>
    <n v="4"/>
    <x v="0"/>
    <x v="0"/>
    <s v="USD"/>
    <n v="1476390164"/>
    <n v="1473970964"/>
    <b v="0"/>
    <n v="4"/>
    <b v="1"/>
    <x v="6"/>
    <n v="0"/>
    <n v="1"/>
    <s v="theater"/>
  </r>
  <r>
    <n v="3601"/>
    <s v="Pink Confetti at The Courtyard Theatre, Hoxton"/>
    <s v="New play 'Pink Confetti' by Paul Roberts at The Courtyard Theatre produced by Etch and directed by Oliver Dawe."/>
    <n v="1000"/>
    <n v="4"/>
    <x v="0"/>
    <x v="1"/>
    <s v="GBP"/>
    <n v="1421452682"/>
    <n v="1418860682"/>
    <b v="0"/>
    <n v="53"/>
    <b v="1"/>
    <x v="6"/>
    <n v="0"/>
    <n v="0.08"/>
    <s v="theater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6"/>
    <n v="0"/>
    <n v="0.08"/>
    <s v="theater"/>
  </r>
  <r>
    <n v="3603"/>
    <s v="Thank You For Waiting"/>
    <s v="Help produce &quot;Thank You For Waiting,&quot; a new play that explores friendship, loss, and mental illness, at the 2016 Frigid Festival!"/>
    <n v="1000"/>
    <n v="3"/>
    <x v="0"/>
    <x v="0"/>
    <s v="USD"/>
    <n v="1446759880"/>
    <n v="1444164280"/>
    <b v="0"/>
    <n v="57"/>
    <b v="1"/>
    <x v="6"/>
    <n v="0"/>
    <n v="0.05"/>
    <s v="theater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x v="0"/>
    <s v="USD"/>
    <n v="1461913140"/>
    <n v="1461370956"/>
    <b v="0"/>
    <n v="69"/>
    <b v="1"/>
    <x v="6"/>
    <n v="0"/>
    <n v="0.04"/>
    <s v="theater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x v="1"/>
    <s v="GBP"/>
    <n v="1455390126"/>
    <n v="1452798126"/>
    <b v="0"/>
    <n v="15"/>
    <b v="1"/>
    <x v="6"/>
    <n v="0"/>
    <n v="0.2"/>
    <s v="theater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x v="1"/>
    <s v="GBP"/>
    <n v="1471185057"/>
    <n v="1468593057"/>
    <b v="0"/>
    <n v="64"/>
    <b v="1"/>
    <x v="6"/>
    <n v="0"/>
    <n v="0.05"/>
    <s v="theater"/>
  </r>
  <r>
    <n v="3607"/>
    <s v="E15 at The Pleasance and CPT"/>
    <s v="'E15' is a verbatim project that looks at the story of the Focus E15 Campaign"/>
    <n v="1000"/>
    <n v="3"/>
    <x v="0"/>
    <x v="1"/>
    <s v="GBP"/>
    <n v="1450137600"/>
    <n v="1448924882"/>
    <b v="0"/>
    <n v="20"/>
    <b v="1"/>
    <x v="6"/>
    <n v="0"/>
    <n v="0.15"/>
    <s v="theater"/>
  </r>
  <r>
    <n v="3608"/>
    <s v="Petrification"/>
    <s v="Help us get the show on the road! Petrification is a new play about home, memory and identity and we need your help to tour."/>
    <n v="1000"/>
    <n v="3"/>
    <x v="0"/>
    <x v="1"/>
    <s v="GBP"/>
    <n v="1466172000"/>
    <n v="1463418090"/>
    <b v="0"/>
    <n v="27"/>
    <b v="1"/>
    <x v="6"/>
    <n v="0"/>
    <n v="0.11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x v="1"/>
    <s v="GBP"/>
    <n v="1459378085"/>
    <n v="1456789685"/>
    <b v="0"/>
    <n v="21"/>
    <b v="1"/>
    <x v="6"/>
    <n v="0"/>
    <n v="0.14000000000000001"/>
    <s v="theater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s v="theater"/>
  </r>
  <r>
    <n v="3611"/>
    <s v="Xavier Project: Leftovers"/>
    <s v="How do you retain a sense identity after losing your home, your family and your country? Leftovers is a play about refugees in Nairobi."/>
    <n v="1000"/>
    <n v="3"/>
    <x v="0"/>
    <x v="1"/>
    <s v="GBP"/>
    <n v="1428483201"/>
    <n v="1425891201"/>
    <b v="0"/>
    <n v="51"/>
    <b v="1"/>
    <x v="6"/>
    <n v="0"/>
    <n v="0.06"/>
    <s v="theater"/>
  </r>
  <r>
    <n v="3612"/>
    <s v="Welcome Back To Harlem: A Hellfighter's Story"/>
    <s v="A Harlem Hellfighter struggles to re-integrate into his community after heroically fighting for his country in WW1."/>
    <n v="1000"/>
    <n v="3"/>
    <x v="0"/>
    <x v="5"/>
    <s v="CAD"/>
    <n v="1402334811"/>
    <n v="1401470811"/>
    <b v="0"/>
    <n v="57"/>
    <b v="1"/>
    <x v="6"/>
    <n v="0"/>
    <n v="0.05"/>
    <s v="theater"/>
  </r>
  <r>
    <n v="3613"/>
    <s v="HIS NAME IS ARTHUR HOLMBERG"/>
    <s v="a woman walks into a bar except she looks like a man and no one's serving drinks. one night only"/>
    <n v="1000"/>
    <n v="3"/>
    <x v="0"/>
    <x v="0"/>
    <s v="USD"/>
    <n v="1403964574"/>
    <n v="1401372574"/>
    <b v="0"/>
    <n v="20"/>
    <b v="1"/>
    <x v="6"/>
    <n v="0"/>
    <n v="0.15"/>
    <s v="theater"/>
  </r>
  <r>
    <n v="3614"/>
    <s v="Gruesome Playground Injuries"/>
    <s v="A production of &quot;Gruesome Playground Injuries&quot; by Rajiv Joseph July 24th-August 9th at The Bakery in Denver, CO."/>
    <n v="1000"/>
    <n v="3"/>
    <x v="0"/>
    <x v="0"/>
    <s v="USD"/>
    <n v="1434675616"/>
    <n v="1432083616"/>
    <b v="0"/>
    <n v="71"/>
    <b v="1"/>
    <x v="6"/>
    <n v="0"/>
    <n v="0.04"/>
    <s v="theater"/>
  </r>
  <r>
    <n v="3615"/>
    <s v="See Bob Run by Daniel MacIvor"/>
    <s v="Bob is on the road. Bob is on the run. But from what? Will she make it to her destination and what will she find whens she gets there?"/>
    <n v="1000"/>
    <n v="2"/>
    <x v="0"/>
    <x v="1"/>
    <s v="GBP"/>
    <n v="1449756896"/>
    <n v="1447164896"/>
    <b v="0"/>
    <n v="72"/>
    <b v="1"/>
    <x v="6"/>
    <n v="0"/>
    <n v="0.03"/>
    <s v="theater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x v="1"/>
    <s v="GBP"/>
    <n v="1426801664"/>
    <n v="1424213264"/>
    <b v="0"/>
    <n v="45"/>
    <b v="1"/>
    <x v="6"/>
    <n v="0"/>
    <n v="0.04"/>
    <s v="theater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x v="1"/>
    <s v="GBP"/>
    <n v="1488240000"/>
    <n v="1486996729"/>
    <b v="0"/>
    <n v="51"/>
    <b v="1"/>
    <x v="6"/>
    <n v="0"/>
    <n v="0.04"/>
    <s v="theater"/>
  </r>
  <r>
    <n v="3618"/>
    <s v="Checkpoint 22"/>
    <s v="The play yet to be described as &quot;A surefire Edinburgh Fringe Festival Cult Hit&quot;. Coming to the Underbelly, Edinburgh, 5th-30th August."/>
    <n v="1000"/>
    <n v="2"/>
    <x v="0"/>
    <x v="1"/>
    <s v="GBP"/>
    <n v="1433343850"/>
    <n v="1430751850"/>
    <b v="0"/>
    <n v="56"/>
    <b v="1"/>
    <x v="6"/>
    <n v="0"/>
    <n v="0.04"/>
    <s v="theater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x v="0"/>
    <s v="USD"/>
    <n v="1425528000"/>
    <n v="1422916261"/>
    <b v="0"/>
    <n v="197"/>
    <b v="1"/>
    <x v="6"/>
    <n v="0"/>
    <n v="0.01"/>
    <s v="theater"/>
  </r>
  <r>
    <n v="3621"/>
    <s v="EverScape"/>
    <s v="Bare Theatre and Sonorous Road collaborate on the NC debut of  Allan Maule's gamer fantasy play that was extended in New York."/>
    <n v="1000"/>
    <n v="2"/>
    <x v="0"/>
    <x v="0"/>
    <s v="USD"/>
    <n v="1475269200"/>
    <n v="1473200844"/>
    <b v="0"/>
    <n v="70"/>
    <b v="1"/>
    <x v="6"/>
    <n v="0"/>
    <n v="0.03"/>
    <s v="theater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s v="theater"/>
  </r>
  <r>
    <n v="3623"/>
    <s v="Since I've Been Here"/>
    <s v="An original play exploring the complications of romantic relationships in all forms."/>
    <n v="1000"/>
    <n v="2"/>
    <x v="0"/>
    <x v="0"/>
    <s v="USD"/>
    <n v="1406358000"/>
    <n v="1404841270"/>
    <b v="0"/>
    <n v="34"/>
    <b v="1"/>
    <x v="6"/>
    <n v="0"/>
    <n v="0.06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x v="0"/>
    <s v="USD"/>
    <n v="1471977290"/>
    <n v="1466793290"/>
    <b v="0"/>
    <n v="39"/>
    <b v="1"/>
    <x v="6"/>
    <n v="0"/>
    <n v="0.05"/>
    <s v="theater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x v="1"/>
    <s v="GBP"/>
    <n v="1435851577"/>
    <n v="1433259577"/>
    <b v="0"/>
    <n v="78"/>
    <b v="1"/>
    <x v="6"/>
    <n v="0"/>
    <n v="0.03"/>
    <s v="theater"/>
  </r>
  <r>
    <n v="3626"/>
    <s v="These are your lives."/>
    <s v="The first four-week performance run for our dance-theatre company, Geste Records, to be performed at The Yard Theatre in September."/>
    <n v="1000"/>
    <n v="2"/>
    <x v="0"/>
    <x v="1"/>
    <s v="GBP"/>
    <n v="1408204857"/>
    <n v="1406390457"/>
    <b v="0"/>
    <n v="48"/>
    <b v="1"/>
    <x v="6"/>
    <n v="0"/>
    <n v="0.04"/>
    <s v="theater"/>
  </r>
  <r>
    <n v="3627"/>
    <s v="One Shot Theatre Company"/>
    <s v="One Shot Theatre Company is an organization that promotes youth theatre for social change, putting on shows that open a social dialogue"/>
    <n v="1000"/>
    <n v="2"/>
    <x v="0"/>
    <x v="0"/>
    <s v="USD"/>
    <n v="1463803140"/>
    <n v="1459446487"/>
    <b v="0"/>
    <n v="29"/>
    <b v="1"/>
    <x v="6"/>
    <n v="0"/>
    <n v="7.0000000000000007E-2"/>
    <s v="theater"/>
  </r>
  <r>
    <n v="3628"/>
    <s v="Blast From the Past"/>
    <s v="I am asking for public funding to help put together a musical tribute titled &quot;Blast From The Past&quot; reenacting famous HipHop, RnB acts."/>
    <n v="1000"/>
    <n v="2"/>
    <x v="2"/>
    <x v="0"/>
    <s v="USD"/>
    <n v="1450040396"/>
    <n v="1444852796"/>
    <b v="0"/>
    <n v="0"/>
    <b v="0"/>
    <x v="40"/>
    <n v="0"/>
    <s v="No Backers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1000"/>
    <n v="2"/>
    <x v="2"/>
    <x v="1"/>
    <s v="GBP"/>
    <n v="1417295990"/>
    <n v="1414700390"/>
    <b v="0"/>
    <n v="1"/>
    <b v="0"/>
    <x v="40"/>
    <n v="0"/>
    <n v="2"/>
    <s v="theater"/>
  </r>
  <r>
    <n v="3631"/>
    <s v="Evo: An Original Rock Opera"/>
    <s v="A revival of Shadowbox Live's Off-Broadway Rock Opera to uncompromisingly explore the darker urges of humankind. But we need your help!"/>
    <n v="1000"/>
    <n v="2"/>
    <x v="2"/>
    <x v="0"/>
    <s v="USD"/>
    <n v="1411444740"/>
    <n v="1409335497"/>
    <b v="0"/>
    <n v="59"/>
    <b v="0"/>
    <x v="40"/>
    <n v="0"/>
    <n v="0.03"/>
    <s v="theater"/>
  </r>
  <r>
    <n v="3632"/>
    <s v="Some Enchanted Evening UK TOUR"/>
    <s v="A professional musical revue. First performed in 2013 as a short tour, to be embarking on a full length tour across the UK in 2015!"/>
    <n v="1000"/>
    <n v="1"/>
    <x v="2"/>
    <x v="1"/>
    <s v="GBP"/>
    <n v="1416781749"/>
    <n v="1415053749"/>
    <b v="0"/>
    <n v="1"/>
    <b v="0"/>
    <x v="40"/>
    <n v="0"/>
    <n v="1"/>
    <s v="theater"/>
  </r>
  <r>
    <n v="3633"/>
    <s v="SMOKEY AND THE BANDIT: THE MUSICAL"/>
    <s v="SMOKEY AND THE BANDIT: THE MUSICAL_x000a_The classic film, characters and music you love, on stage, LIVE!"/>
    <n v="1000"/>
    <n v="1"/>
    <x v="2"/>
    <x v="0"/>
    <s v="USD"/>
    <n v="1479517200"/>
    <n v="1475765867"/>
    <b v="0"/>
    <n v="31"/>
    <b v="0"/>
    <x v="40"/>
    <n v="0"/>
    <n v="0.03"/>
    <s v="theater"/>
  </r>
  <r>
    <n v="3634"/>
    <s v="Alice - A New Musical"/>
    <s v="Alice is an original musical for all ages with a unique new story based on Alice's Adventures in Wonderland, premiering in summer 2017."/>
    <n v="1000"/>
    <n v="1"/>
    <x v="2"/>
    <x v="5"/>
    <s v="CAD"/>
    <n v="1484366340"/>
    <n v="1480219174"/>
    <b v="0"/>
    <n v="18"/>
    <b v="0"/>
    <x v="40"/>
    <n v="0"/>
    <n v="0.06"/>
    <s v="theater"/>
  </r>
  <r>
    <n v="3635"/>
    <s v="Mary's Son"/>
    <s v="Mary's Son is a pop opera about Jesus and the hope he brings to all people."/>
    <n v="1000"/>
    <n v="1"/>
    <x v="2"/>
    <x v="0"/>
    <s v="USD"/>
    <n v="1461186676"/>
    <n v="1458594676"/>
    <b v="0"/>
    <n v="10"/>
    <b v="0"/>
    <x v="40"/>
    <n v="0"/>
    <n v="0.1"/>
    <s v="theater"/>
  </r>
  <r>
    <n v="3636"/>
    <s v="The Brother's of B-Block"/>
    <s v="The Brotherâ€™s of B-block is a musical play. A new take on &quot;OZ&quot; _x000a_The Wizard of OZ meets HBO's OZ."/>
    <n v="1000"/>
    <n v="1"/>
    <x v="2"/>
    <x v="0"/>
    <s v="USD"/>
    <n v="1442248829"/>
    <n v="1439224829"/>
    <b v="0"/>
    <n v="0"/>
    <b v="0"/>
    <x v="40"/>
    <n v="0"/>
    <s v="No Backers"/>
    <s v="theater"/>
  </r>
  <r>
    <n v="3637"/>
    <s v="The Ballad of Downtown Jake"/>
    <s v="THE BALLAD OF DOWNTOWN JAKE is a newly created contemporary music drama that is schedule to premiere in Phoenix, AZ in March 2015."/>
    <n v="1000"/>
    <n v="1"/>
    <x v="2"/>
    <x v="0"/>
    <s v="USD"/>
    <n v="1420130935"/>
    <n v="1417538935"/>
    <b v="0"/>
    <n v="14"/>
    <b v="0"/>
    <x v="40"/>
    <n v="0"/>
    <n v="7.0000000000000007E-2"/>
    <s v="theater"/>
  </r>
  <r>
    <n v="3638"/>
    <s v="Project Hedwig and the Angry Inch"/>
    <s v="A rock and roll journey that explores love, loss, redemption, duality and ascension."/>
    <n v="1000"/>
    <n v="1"/>
    <x v="2"/>
    <x v="5"/>
    <s v="CAD"/>
    <n v="1429456132"/>
    <n v="1424275732"/>
    <b v="0"/>
    <n v="2"/>
    <b v="0"/>
    <x v="40"/>
    <n v="0"/>
    <n v="0.5"/>
    <s v="theater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s v="theater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2"/>
    <x v="0"/>
    <s v="USD"/>
    <n v="1412485200"/>
    <n v="1410966179"/>
    <b v="0"/>
    <n v="0"/>
    <b v="0"/>
    <x v="40"/>
    <n v="0"/>
    <s v="No Backers"/>
    <s v="theater"/>
  </r>
  <r>
    <n v="3642"/>
    <s v="My own musical"/>
    <s v="All the world's a stage..._x000a_It is my biggest dream to perform my own, selfcreated musical with lots of kids as big as I am able to."/>
    <n v="1000"/>
    <n v="1"/>
    <x v="2"/>
    <x v="12"/>
    <s v="EUR"/>
    <n v="1448902800"/>
    <n v="1445369727"/>
    <b v="0"/>
    <n v="2"/>
    <b v="0"/>
    <x v="40"/>
    <n v="0"/>
    <n v="0.5"/>
    <s v="theater"/>
  </r>
  <r>
    <n v="3643"/>
    <s v="Puberty: The Musical"/>
    <s v="It feels like the first time. Like the very first time everyone's coming-of-age comes to the stage. Think 'Wicked', with bad acne."/>
    <n v="1000"/>
    <n v="1"/>
    <x v="2"/>
    <x v="0"/>
    <s v="USD"/>
    <n v="1447734439"/>
    <n v="1444274839"/>
    <b v="0"/>
    <n v="0"/>
    <b v="0"/>
    <x v="40"/>
    <n v="0"/>
    <s v="No Backers"/>
    <s v="theater"/>
  </r>
  <r>
    <n v="3644"/>
    <s v="SHS presents Rodgers and Hammerstein's Cinderella"/>
    <s v="We are the Saugerties High School drama club. Please help us create our musical to keep theater alive!"/>
    <n v="1000"/>
    <n v="1"/>
    <x v="2"/>
    <x v="0"/>
    <s v="USD"/>
    <n v="1457413140"/>
    <n v="1454996887"/>
    <b v="0"/>
    <n v="12"/>
    <b v="0"/>
    <x v="40"/>
    <n v="0"/>
    <n v="0.08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"/>
    <n v="1"/>
    <x v="2"/>
    <x v="0"/>
    <s v="USD"/>
    <n v="1434497400"/>
    <n v="1431770802"/>
    <b v="0"/>
    <n v="8"/>
    <b v="0"/>
    <x v="40"/>
    <n v="0"/>
    <n v="0.13"/>
    <s v="theater"/>
  </r>
  <r>
    <n v="3647"/>
    <s v="Zachariah Sheldon: A musical to chill your blood"/>
    <s v="Zachariah Sheldon is a brilliant, darkly twisted brand new musical with music from Mark Newton and script by Anthony Wilkes"/>
    <n v="1000"/>
    <n v="1"/>
    <x v="2"/>
    <x v="1"/>
    <s v="GBP"/>
    <n v="1475258327"/>
    <n v="1471370327"/>
    <b v="0"/>
    <n v="2"/>
    <b v="0"/>
    <x v="40"/>
    <n v="0"/>
    <n v="0.5"/>
    <s v="theater"/>
  </r>
  <r>
    <n v="3648"/>
    <s v="Moth Theater Lives"/>
    <s v="Help Moth Live! Support Moth and its artist collective to achieve its 2014/15 season."/>
    <n v="1000"/>
    <n v="1"/>
    <x v="0"/>
    <x v="0"/>
    <s v="USD"/>
    <n v="1412492445"/>
    <n v="1409900445"/>
    <b v="0"/>
    <n v="73"/>
    <b v="1"/>
    <x v="6"/>
    <n v="0"/>
    <n v="0.01"/>
    <s v="theater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x v="5"/>
    <s v="CAD"/>
    <n v="1402938394"/>
    <n v="1400691994"/>
    <b v="0"/>
    <n v="8"/>
    <b v="1"/>
    <x v="6"/>
    <n v="0"/>
    <n v="0.13"/>
    <s v="theater"/>
  </r>
  <r>
    <n v="3650"/>
    <s v="Weald at The Finborough Theatre"/>
    <s v="A terse and delicate dissection of male emotions from a rural perspective: fathers and sons, legacy and heritage, molasses and mud."/>
    <n v="1000"/>
    <n v="1"/>
    <x v="0"/>
    <x v="1"/>
    <s v="GBP"/>
    <n v="1454412584"/>
    <n v="1452598184"/>
    <b v="0"/>
    <n v="17"/>
    <b v="1"/>
    <x v="6"/>
    <n v="0"/>
    <n v="0.06"/>
    <s v="theater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x v="0"/>
    <s v="USD"/>
    <n v="1407686340"/>
    <n v="1404833442"/>
    <b v="0"/>
    <n v="9"/>
    <b v="1"/>
    <x v="6"/>
    <n v="0"/>
    <n v="0.11"/>
    <s v="theater"/>
  </r>
  <r>
    <n v="3652"/>
    <s v="A Midsummer Night's Dream"/>
    <s v="A new take on a classic. Under the direction of Rosanna Saracino, We are exploring the darker elements of A Midsummer Night's Dream."/>
    <n v="1000"/>
    <n v="1"/>
    <x v="0"/>
    <x v="5"/>
    <s v="CAD"/>
    <n v="1472097540"/>
    <n v="1471188502"/>
    <b v="0"/>
    <n v="17"/>
    <b v="1"/>
    <x v="6"/>
    <n v="0"/>
    <n v="0.06"/>
    <s v="theater"/>
  </r>
  <r>
    <n v="3653"/>
    <s v="ALLIE"/>
    <s v="ALLIE is a new dark comedy play which will premiere at the Edinburgh Festival Fringe 2015. Written and produced by Ruaraidh Murray."/>
    <n v="999"/>
    <n v="1"/>
    <x v="0"/>
    <x v="1"/>
    <s v="GBP"/>
    <n v="1438764207"/>
    <n v="1436172207"/>
    <b v="0"/>
    <n v="33"/>
    <b v="1"/>
    <x v="6"/>
    <n v="0"/>
    <n v="0.03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x v="1"/>
    <s v="GBP"/>
    <n v="1459702800"/>
    <n v="1457690386"/>
    <b v="0"/>
    <n v="38"/>
    <b v="1"/>
    <x v="6"/>
    <n v="0"/>
    <n v="0.03"/>
    <s v="theater"/>
  </r>
  <r>
    <n v="3655"/>
    <s v="The Tumbleweed Zephyr"/>
    <s v="All aboard for the world premiere of a new steampunk-inspired train adventure play, written by Maggie Lee and directed by Amy Poisson!"/>
    <n v="978"/>
    <n v="1"/>
    <x v="0"/>
    <x v="0"/>
    <s v="USD"/>
    <n v="1437202740"/>
    <n v="1434654998"/>
    <b v="0"/>
    <n v="79"/>
    <b v="1"/>
    <x v="6"/>
    <n v="0"/>
    <n v="0.01"/>
    <s v="theater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x v="16"/>
    <s v="CHF"/>
    <n v="1485989940"/>
    <n v="1483393836"/>
    <b v="0"/>
    <n v="46"/>
    <b v="1"/>
    <x v="6"/>
    <n v="0"/>
    <n v="0.02"/>
    <s v="theater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x v="8"/>
    <s v="DKK"/>
    <n v="1464817320"/>
    <n v="1462806419"/>
    <b v="0"/>
    <n v="20"/>
    <b v="1"/>
    <x v="6"/>
    <n v="0"/>
    <n v="0.05"/>
    <s v="theater"/>
  </r>
  <r>
    <n v="3658"/>
    <s v="Mr. Marmalade"/>
    <s v="Life is hard when your own imaginary friend can't make time for you."/>
    <n v="911"/>
    <n v="1"/>
    <x v="0"/>
    <x v="0"/>
    <s v="USD"/>
    <n v="1404273540"/>
    <n v="1400272580"/>
    <b v="0"/>
    <n v="20"/>
    <b v="1"/>
    <x v="6"/>
    <n v="0"/>
    <n v="0.05"/>
    <s v="theater"/>
  </r>
  <r>
    <n v="3659"/>
    <s v="Reality of Love Remix (Love in Disguise)"/>
    <s v="We want you to analyze while we dramatize if people who romanticize can recognize true love in a disguise."/>
    <n v="900"/>
    <n v="1"/>
    <x v="0"/>
    <x v="0"/>
    <s v="USD"/>
    <n v="1426775940"/>
    <n v="1424414350"/>
    <b v="0"/>
    <n v="13"/>
    <b v="1"/>
    <x v="6"/>
    <n v="0"/>
    <n v="0.08"/>
    <s v="theater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x v="1"/>
    <s v="GBP"/>
    <n v="1419368925"/>
    <n v="1417208925"/>
    <b v="0"/>
    <n v="22"/>
    <b v="1"/>
    <x v="6"/>
    <n v="0"/>
    <n v="0.0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x v="0"/>
    <s v="USD"/>
    <n v="1460260800"/>
    <n v="1458336672"/>
    <b v="0"/>
    <n v="36"/>
    <b v="1"/>
    <x v="6"/>
    <n v="0"/>
    <n v="0.03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x v="5"/>
    <s v="CAD"/>
    <n v="1427775414"/>
    <n v="1425187014"/>
    <b v="0"/>
    <n v="40"/>
    <b v="1"/>
    <x v="6"/>
    <n v="0"/>
    <n v="0.03"/>
    <s v="theater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x v="1"/>
    <s v="GBP"/>
    <n v="1482321030"/>
    <n v="1477133430"/>
    <b v="0"/>
    <n v="9"/>
    <b v="1"/>
    <x v="6"/>
    <n v="0"/>
    <n v="0.11"/>
    <s v="theater"/>
  </r>
  <r>
    <n v="3664"/>
    <s v="Cubs: an Original Work"/>
    <s v="An Original Short Play: two young women search for answers about sexuality, the history they are taught, and their animal instincts."/>
    <n v="900"/>
    <n v="1"/>
    <x v="0"/>
    <x v="0"/>
    <s v="USD"/>
    <n v="1466056689"/>
    <n v="1464847089"/>
    <b v="0"/>
    <n v="19"/>
    <b v="1"/>
    <x v="6"/>
    <n v="0"/>
    <n v="0.05"/>
    <s v="theater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x v="6"/>
    <s v="EUR"/>
    <n v="1446062040"/>
    <n v="1445109822"/>
    <b v="0"/>
    <n v="14"/>
    <b v="1"/>
    <x v="6"/>
    <n v="0"/>
    <n v="7.0000000000000007E-2"/>
    <s v="theater"/>
  </r>
  <r>
    <n v="3666"/>
    <s v="Israel LÃ³pez @ Ojai Playwrights Conference"/>
    <s v="Artistic Internship @ Ojai Playwrights Conference"/>
    <n v="900"/>
    <n v="1"/>
    <x v="0"/>
    <x v="0"/>
    <s v="USD"/>
    <n v="1406185200"/>
    <n v="1404337382"/>
    <b v="0"/>
    <n v="38"/>
    <b v="1"/>
    <x v="6"/>
    <n v="0"/>
    <n v="0.03"/>
    <s v="theater"/>
  </r>
  <r>
    <n v="3667"/>
    <s v="The Stolen Inches, Edinburgh 2015"/>
    <s v="A short man takes his tall family to court for stealing his height. Help Small Things Theatre take this big story to EdFringe 2015!"/>
    <n v="900"/>
    <n v="1"/>
    <x v="0"/>
    <x v="1"/>
    <s v="GBP"/>
    <n v="1437261419"/>
    <n v="1434669419"/>
    <b v="0"/>
    <n v="58"/>
    <b v="1"/>
    <x v="6"/>
    <n v="0"/>
    <n v="0.02"/>
    <s v="theater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x v="0"/>
    <s v="USD"/>
    <n v="1437676380"/>
    <n v="1435670452"/>
    <b v="0"/>
    <n v="28"/>
    <b v="1"/>
    <x v="6"/>
    <n v="0"/>
    <n v="0.04"/>
    <s v="theater"/>
  </r>
  <r>
    <n v="3669"/>
    <s v="Prowl Theatre Company"/>
    <s v="Prowl Theatre Company is brand new. We are putting on our first play 'Sexual perversity in Chicago', from the 10th to the 16th August"/>
    <n v="900"/>
    <n v="1"/>
    <x v="0"/>
    <x v="1"/>
    <s v="GBP"/>
    <n v="1434039137"/>
    <n v="1431447137"/>
    <b v="0"/>
    <n v="17"/>
    <b v="1"/>
    <x v="6"/>
    <n v="0"/>
    <n v="0.06"/>
    <s v="theater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x v="1"/>
    <s v="GBP"/>
    <n v="1433113200"/>
    <n v="1431951611"/>
    <b v="0"/>
    <n v="12"/>
    <b v="1"/>
    <x v="6"/>
    <n v="0"/>
    <n v="0.08"/>
    <s v="theater"/>
  </r>
  <r>
    <n v="3671"/>
    <s v="Kylie for President"/>
    <s v="Bring a touring character education play about making wise choices to elementary students in Kentuckiana. Vote Kylie for President!"/>
    <n v="850"/>
    <n v="1"/>
    <x v="0"/>
    <x v="0"/>
    <s v="USD"/>
    <n v="1405915140"/>
    <n v="1404140667"/>
    <b v="0"/>
    <n v="40"/>
    <b v="1"/>
    <x v="6"/>
    <n v="0"/>
    <n v="0.03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x v="1"/>
    <s v="GBP"/>
    <n v="1411771384"/>
    <n v="1409179384"/>
    <b v="0"/>
    <n v="57"/>
    <b v="1"/>
    <x v="6"/>
    <n v="0"/>
    <n v="0.02"/>
    <s v="theater"/>
  </r>
  <r>
    <n v="3673"/>
    <s v="CHILD Z"/>
    <s v="Zoe is a teenage girl growing up in a deeply disturbing society. If those paid to protect her aren't listening, then who is?"/>
    <n v="850"/>
    <n v="1"/>
    <x v="0"/>
    <x v="1"/>
    <s v="GBP"/>
    <n v="1415191920"/>
    <n v="1412233497"/>
    <b v="0"/>
    <n v="114"/>
    <b v="1"/>
    <x v="6"/>
    <n v="0"/>
    <n v="0.01"/>
    <s v="theater"/>
  </r>
  <r>
    <n v="3674"/>
    <s v="FAUST.hier und jetzt"/>
    <s v="Theaterprojekt 12. Kl. Waldorfschule Essen. 2 junge Regisseure bringen volles Engagement &amp; Zeit ein. FÃ¼r ihre Finanzierung sammeln wir."/>
    <n v="850"/>
    <n v="1"/>
    <x v="0"/>
    <x v="12"/>
    <s v="EUR"/>
    <n v="1472936229"/>
    <n v="1467752229"/>
    <b v="0"/>
    <n v="31"/>
    <b v="1"/>
    <x v="6"/>
    <n v="0"/>
    <n v="0.03"/>
    <s v="theater"/>
  </r>
  <r>
    <n v="3675"/>
    <s v="Memoir of a Forgotten Past"/>
    <s v="3 decades, 3 generations, 3 friends, one house. Real Eyes Theatre explore how our lives are influenced by the decades we grow up in."/>
    <n v="850"/>
    <n v="1"/>
    <x v="0"/>
    <x v="1"/>
    <s v="GBP"/>
    <n v="1463353200"/>
    <n v="1462285182"/>
    <b v="0"/>
    <n v="3"/>
    <b v="1"/>
    <x v="6"/>
    <n v="0"/>
    <n v="0.33"/>
    <s v="theater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x v="0"/>
    <s v="USD"/>
    <n v="1410550484"/>
    <n v="1408995284"/>
    <b v="0"/>
    <n v="16"/>
    <b v="1"/>
    <x v="6"/>
    <n v="0"/>
    <n v="0.06"/>
    <s v="theater"/>
  </r>
  <r>
    <n v="3677"/>
    <s v="Goldfish Memory Productions"/>
    <s v="Goldfish Memory Productions seeks at least $12,000 to begin their first 3 professional projects."/>
    <n v="850"/>
    <n v="1"/>
    <x v="0"/>
    <x v="0"/>
    <s v="USD"/>
    <n v="1404359940"/>
    <n v="1402580818"/>
    <b v="0"/>
    <n v="199"/>
    <b v="1"/>
    <x v="6"/>
    <n v="0"/>
    <n v="0.01"/>
    <s v="theater"/>
  </r>
  <r>
    <n v="3678"/>
    <s v="Some big Some bang"/>
    <s v="The Ugly Collective takes Some big Some bang to the Underbelly Venues at the Edinburgh Fringe!"/>
    <n v="850"/>
    <n v="1"/>
    <x v="0"/>
    <x v="1"/>
    <s v="GBP"/>
    <n v="1433076298"/>
    <n v="1430052298"/>
    <b v="0"/>
    <n v="31"/>
    <b v="1"/>
    <x v="6"/>
    <n v="0"/>
    <n v="0.03"/>
    <s v="theater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x v="0"/>
    <s v="USD"/>
    <n v="1404190740"/>
    <n v="1401214581"/>
    <b v="0"/>
    <n v="30"/>
    <b v="1"/>
    <x v="6"/>
    <n v="0"/>
    <n v="0.03"/>
    <s v="theater"/>
  </r>
  <r>
    <n v="3680"/>
    <s v="Loading Dock Theatre Presents: The Dudleys! A Family Game"/>
    <s v="In The Dudleys! family memories are brought to life as a malfunctioning 8-bit video game. Press Start."/>
    <n v="800"/>
    <n v="1"/>
    <x v="0"/>
    <x v="0"/>
    <s v="USD"/>
    <n v="1475664834"/>
    <n v="1473850434"/>
    <b v="0"/>
    <n v="34"/>
    <b v="1"/>
    <x v="6"/>
    <n v="0"/>
    <n v="0.03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x v="0"/>
    <s v="USD"/>
    <n v="1452872290"/>
    <n v="1452008290"/>
    <b v="0"/>
    <n v="18"/>
    <b v="1"/>
    <x v="6"/>
    <n v="0"/>
    <n v="0.06"/>
    <s v="theater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x v="0"/>
    <s v="USD"/>
    <n v="1402901940"/>
    <n v="1399998418"/>
    <b v="0"/>
    <n v="67"/>
    <b v="1"/>
    <x v="6"/>
    <n v="0"/>
    <n v="0.01"/>
    <s v="theater"/>
  </r>
  <r>
    <n v="3683"/>
    <s v="A Krumpus Story - World Premiere"/>
    <s v="A Krumpus Story is a dark holiday comedy for anyone who wants a little more spice in their holiday fare."/>
    <n v="800"/>
    <n v="1"/>
    <x v="0"/>
    <x v="0"/>
    <s v="USD"/>
    <n v="1476931696"/>
    <n v="1474339696"/>
    <b v="0"/>
    <n v="66"/>
    <b v="1"/>
    <x v="6"/>
    <n v="0"/>
    <n v="0.02"/>
    <s v="theater"/>
  </r>
  <r>
    <n v="3684"/>
    <s v="Cassiopeia"/>
    <s v="Thespis Theater Festival presents Cassiopeia: A romantic tale of a bride finding her way to her unknown groom before it is too late."/>
    <n v="800"/>
    <n v="1"/>
    <x v="0"/>
    <x v="0"/>
    <s v="USD"/>
    <n v="1441167586"/>
    <n v="1438575586"/>
    <b v="0"/>
    <n v="23"/>
    <b v="1"/>
    <x v="6"/>
    <n v="0"/>
    <n v="0.04"/>
    <s v="theater"/>
  </r>
  <r>
    <n v="3685"/>
    <s v="Two Noble Kinsmen: Fire &amp; Shadows"/>
    <s v="Bare Theatre &amp; Cirque de Vol Studios are back for another outdoor adventure in the amphitheatre at Raleigh Little Theatre!"/>
    <n v="800"/>
    <n v="1"/>
    <x v="0"/>
    <x v="0"/>
    <s v="USD"/>
    <n v="1400533200"/>
    <n v="1398348859"/>
    <b v="0"/>
    <n v="126"/>
    <b v="1"/>
    <x v="6"/>
    <n v="0"/>
    <n v="0.01"/>
    <s v="theater"/>
  </r>
  <r>
    <n v="3686"/>
    <s v="Dog sees God by Bert V. Royal @ FSU"/>
    <s v="This October, in association with Rogue Productions at FSU, I will be directing a production of Dog sees God."/>
    <n v="800"/>
    <n v="1"/>
    <x v="0"/>
    <x v="0"/>
    <s v="USD"/>
    <n v="1440820740"/>
    <n v="1439567660"/>
    <b v="0"/>
    <n v="6"/>
    <b v="1"/>
    <x v="6"/>
    <n v="0"/>
    <n v="0.17"/>
    <s v="theater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x v="0"/>
    <s v="USD"/>
    <n v="1403846055"/>
    <n v="1401254055"/>
    <b v="0"/>
    <n v="25"/>
    <b v="1"/>
    <x v="6"/>
    <n v="0"/>
    <n v="0.04"/>
    <s v="theater"/>
  </r>
  <r>
    <n v="3688"/>
    <s v="The Tulip Tree 2014"/>
    <s v="The Tulip Tree is a project I have been passionate about for 5 years. It is an unforgettable story that has never been told."/>
    <n v="800"/>
    <n v="1"/>
    <x v="0"/>
    <x v="1"/>
    <s v="GBP"/>
    <n v="1407524004"/>
    <n v="1404932004"/>
    <b v="0"/>
    <n v="39"/>
    <b v="1"/>
    <x v="6"/>
    <n v="0"/>
    <n v="0.03"/>
    <s v="theater"/>
  </r>
  <r>
    <n v="3689"/>
    <s v="Random Us"/>
    <s v="A humorous, touching play about the joys and challenges of a married couple's tender, yet intense relationship &quot;Love is never random&quot;"/>
    <n v="800"/>
    <n v="1"/>
    <x v="0"/>
    <x v="0"/>
    <s v="USD"/>
    <n v="1434925500"/>
    <n v="1432410639"/>
    <b v="0"/>
    <n v="62"/>
    <b v="1"/>
    <x v="6"/>
    <n v="0"/>
    <n v="0.02"/>
    <s v="theater"/>
  </r>
  <r>
    <n v="3690"/>
    <s v="We Rise"/>
    <s v="A play honoring the lives and legacies of the activists and those remembered at the 1992 ACT UP Ashes Action at The White House"/>
    <n v="800"/>
    <n v="1"/>
    <x v="0"/>
    <x v="0"/>
    <s v="USD"/>
    <n v="1417101683"/>
    <n v="1414506083"/>
    <b v="0"/>
    <n v="31"/>
    <b v="1"/>
    <x v="6"/>
    <n v="0"/>
    <n v="0.03"/>
    <s v="theater"/>
  </r>
  <r>
    <n v="3691"/>
    <s v="Most Dangerous Man in America (WEB DuBois) by Amiri  Baraka"/>
    <s v="World Premiere of last play written by Amiri Baraka"/>
    <n v="800"/>
    <n v="1"/>
    <x v="0"/>
    <x v="0"/>
    <s v="USD"/>
    <n v="1425272340"/>
    <n v="1421426929"/>
    <b v="0"/>
    <n v="274"/>
    <b v="1"/>
    <x v="6"/>
    <n v="0"/>
    <n v="0"/>
    <s v="theater"/>
  </r>
  <r>
    <n v="3692"/>
    <s v="An Evening With Durang"/>
    <s v="Help us independently produce two great comedies by Christopher Durang."/>
    <n v="800"/>
    <n v="1"/>
    <x v="0"/>
    <x v="0"/>
    <s v="USD"/>
    <n v="1411084800"/>
    <n v="1410304179"/>
    <b v="0"/>
    <n v="17"/>
    <b v="1"/>
    <x v="6"/>
    <n v="0"/>
    <n v="0.06"/>
    <s v="theater"/>
  </r>
  <r>
    <n v="3693"/>
    <s v="Jason (Georgia on My Mind)"/>
    <s v="Jason (Georgia on My Mind), a solo play about a modern quest to the Republic of Georgia in the ancient steps of Jason &amp; the Argonauts"/>
    <n v="800"/>
    <n v="1"/>
    <x v="0"/>
    <x v="1"/>
    <s v="GBP"/>
    <n v="1448922600"/>
    <n v="1446352529"/>
    <b v="0"/>
    <n v="14"/>
    <b v="1"/>
    <x v="6"/>
    <n v="0"/>
    <n v="7.0000000000000007E-2"/>
    <s v="theater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x v="0"/>
    <s v="USD"/>
    <n v="1465178400"/>
    <n v="1461985967"/>
    <b v="0"/>
    <n v="60"/>
    <b v="1"/>
    <x v="6"/>
    <n v="0"/>
    <n v="0.02"/>
    <s v="theater"/>
  </r>
  <r>
    <n v="3695"/>
    <s v="The History Boys at USC"/>
    <s v="Tony-Award Winning Play, The History Boys brought to you by the Independent Student Production Company Narrative Series: Page to Stage!"/>
    <n v="800"/>
    <n v="1"/>
    <x v="0"/>
    <x v="0"/>
    <s v="USD"/>
    <n v="1421009610"/>
    <n v="1419281610"/>
    <b v="0"/>
    <n v="33"/>
    <b v="1"/>
    <x v="6"/>
    <n v="0"/>
    <n v="0.03"/>
    <s v="theater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x v="1"/>
    <s v="GBP"/>
    <n v="1423838916"/>
    <n v="1418654916"/>
    <b v="0"/>
    <n v="78"/>
    <b v="1"/>
    <x v="6"/>
    <n v="0"/>
    <n v="0.01"/>
    <s v="theater"/>
  </r>
  <r>
    <n v="3697"/>
    <s v="Sid the tour 2016"/>
    <s v="With your support this one-man show will tour various theatres in the UK - it's a story of hero worship and love beyond the grave."/>
    <n v="800"/>
    <n v="1"/>
    <x v="0"/>
    <x v="1"/>
    <s v="GBP"/>
    <n v="1462878648"/>
    <n v="1461064248"/>
    <b v="0"/>
    <n v="30"/>
    <b v="1"/>
    <x v="6"/>
    <n v="0"/>
    <n v="0.03"/>
    <s v="theater"/>
  </r>
  <r>
    <n v="3698"/>
    <s v="CORIOLANUS | THE NORMAL HEART @ The Lab Theater"/>
    <s v="Two great political plays, separated in authorship by four hundred years but united in their urgency."/>
    <n v="800"/>
    <n v="1"/>
    <x v="0"/>
    <x v="0"/>
    <s v="USD"/>
    <n v="1456946487"/>
    <n v="1454354487"/>
    <b v="0"/>
    <n v="136"/>
    <b v="1"/>
    <x v="6"/>
    <n v="0"/>
    <n v="0.01"/>
    <s v="theater"/>
  </r>
  <r>
    <n v="3699"/>
    <s v="Tell Me That You Love Me"/>
    <s v="Tell Me That You Love Me, a new play about the love affair between Actress and Writer, with the novel Arch of Triumph as the backdrop"/>
    <n v="800"/>
    <n v="1"/>
    <x v="0"/>
    <x v="0"/>
    <s v="USD"/>
    <n v="1413383216"/>
    <n v="1410791216"/>
    <b v="0"/>
    <n v="40"/>
    <b v="1"/>
    <x v="6"/>
    <n v="0"/>
    <n v="0.03"/>
    <s v="theater"/>
  </r>
  <r>
    <n v="3700"/>
    <s v="Generations (Senior Project)"/>
    <s v="Help me produce the play I have written for my senior project!"/>
    <n v="800"/>
    <n v="1"/>
    <x v="0"/>
    <x v="0"/>
    <s v="USD"/>
    <n v="1412092800"/>
    <n v="1409493800"/>
    <b v="0"/>
    <n v="18"/>
    <b v="1"/>
    <x v="6"/>
    <n v="0"/>
    <n v="0.06"/>
    <s v="theater"/>
  </r>
  <r>
    <n v="3701"/>
    <s v="Dog Show"/>
    <s v="Part-silent film, part-thriller, Dog Show sees four actors play a community of dogs and their owners. One autumn, a killer strikes."/>
    <n v="800"/>
    <n v="1"/>
    <x v="0"/>
    <x v="1"/>
    <s v="GBP"/>
    <n v="1433422793"/>
    <n v="1430830793"/>
    <b v="0"/>
    <n v="39"/>
    <b v="1"/>
    <x v="6"/>
    <n v="0"/>
    <n v="0.03"/>
    <s v="theater"/>
  </r>
  <r>
    <n v="3702"/>
    <s v="SANKARA"/>
    <s v="Shakespeare's &quot;Julius Caesar&quot; inspires the unforgettable story of the &quot;African Che Guevara&quot; Thomas Sankara, President of Burkina Faso."/>
    <n v="800"/>
    <n v="1"/>
    <x v="0"/>
    <x v="1"/>
    <s v="GBP"/>
    <n v="1468191540"/>
    <n v="1464958484"/>
    <b v="0"/>
    <n v="21"/>
    <b v="1"/>
    <x v="6"/>
    <n v="0"/>
    <n v="0.05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x v="0"/>
    <s v="USD"/>
    <n v="1471071540"/>
    <n v="1467720388"/>
    <b v="0"/>
    <n v="30"/>
    <b v="1"/>
    <x v="6"/>
    <n v="0"/>
    <n v="0.03"/>
    <s v="theater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x v="1"/>
    <s v="GBP"/>
    <n v="1464712394"/>
    <n v="1459528394"/>
    <b v="0"/>
    <n v="27"/>
    <b v="1"/>
    <x v="6"/>
    <n v="0"/>
    <n v="0"/>
    <s v="theater"/>
  </r>
  <r>
    <n v="3705"/>
    <s v="Pennywinkle: A New Chicago Comedy"/>
    <s v="The play satirizes the Chicago improvisation scene exposing the rules of the craft and the eccentricities of its participants"/>
    <n v="800"/>
    <n v="0"/>
    <x v="0"/>
    <x v="0"/>
    <s v="USD"/>
    <n v="1403546400"/>
    <n v="1401714114"/>
    <b v="0"/>
    <n v="35"/>
    <b v="1"/>
    <x v="6"/>
    <n v="0"/>
    <n v="0"/>
    <s v="theater"/>
  </r>
  <r>
    <n v="3706"/>
    <s v="The Drama Factory presents : The Magic Flute"/>
    <s v="Our original dramatic adaption of this Mozart opera is staged to create visually stunning fun with live music."/>
    <n v="780"/>
    <n v="0"/>
    <x v="0"/>
    <x v="0"/>
    <s v="USD"/>
    <n v="1410558949"/>
    <n v="1409262949"/>
    <b v="0"/>
    <n v="13"/>
    <b v="1"/>
    <x v="6"/>
    <n v="0"/>
    <n v="0"/>
    <s v="theater"/>
  </r>
  <r>
    <n v="3707"/>
    <s v="A KC Fringe World Premiere: DESPERATE ACTS"/>
    <s v="Support this collection of new plays by Kansas City writers and the artists who are bringing it to life!"/>
    <n v="777"/>
    <n v="0"/>
    <x v="0"/>
    <x v="0"/>
    <s v="USD"/>
    <n v="1469165160"/>
    <n v="1467335378"/>
    <b v="0"/>
    <n v="23"/>
    <b v="1"/>
    <x v="6"/>
    <n v="0"/>
    <n v="0"/>
    <s v="theater"/>
  </r>
  <r>
    <n v="3708"/>
    <s v="Much Ado About Nothing"/>
    <s v="Dear Stone Theater Company brings its inaugural production of Much Ado About Nothing to Logan Square, Chicago. Thanks for watching!"/>
    <n v="773"/>
    <n v="0"/>
    <x v="0"/>
    <x v="0"/>
    <s v="USD"/>
    <n v="1404444286"/>
    <n v="1403234686"/>
    <b v="0"/>
    <n v="39"/>
    <b v="1"/>
    <x v="6"/>
    <n v="0"/>
    <n v="0"/>
    <s v="theater"/>
  </r>
  <r>
    <n v="3709"/>
    <s v="The Ruby Darlings Show"/>
    <s v="The filthily talented Ruby and Darling, take you on a raunch-tastic musical discovery of life with a vagina. #sayno"/>
    <n v="750"/>
    <n v="0"/>
    <x v="0"/>
    <x v="1"/>
    <s v="GBP"/>
    <n v="1403715546"/>
    <n v="1401123546"/>
    <b v="0"/>
    <n v="35"/>
    <b v="1"/>
    <x v="6"/>
    <n v="0"/>
    <n v="0"/>
    <s v="theater"/>
  </r>
  <r>
    <n v="3710"/>
    <s v="&quot;Loving Alanis&quot; Rocky Mountain Regional Premier"/>
    <s v="A comedy about, life, death, men, women, and the power of a good Kegel."/>
    <n v="750"/>
    <n v="0"/>
    <x v="0"/>
    <x v="0"/>
    <s v="USD"/>
    <n v="1428068988"/>
    <n v="1425908988"/>
    <b v="0"/>
    <n v="27"/>
    <b v="1"/>
    <x v="6"/>
    <n v="0"/>
    <n v="0"/>
    <s v="theater"/>
  </r>
  <r>
    <n v="3711"/>
    <s v="The Youth Shakespeare Project 2014"/>
    <s v="Two teachers and twenty kids bring one of Shakespeare's plays to life!"/>
    <n v="750"/>
    <n v="0"/>
    <x v="0"/>
    <x v="0"/>
    <s v="USD"/>
    <n v="1402848000"/>
    <n v="1400606573"/>
    <b v="0"/>
    <n v="21"/>
    <b v="1"/>
    <x v="6"/>
    <n v="0"/>
    <n v="0"/>
    <s v="theater"/>
  </r>
  <r>
    <n v="3712"/>
    <s v="IT'S JUST MY LIFE"/>
    <s v="Married, Single, Divorced, Straight, Gay, Transgendered, Birth Mother, Adoptive Mother.... Everyone has a story.  These are ours."/>
    <n v="750"/>
    <n v="0"/>
    <x v="0"/>
    <x v="0"/>
    <s v="USD"/>
    <n v="1433055540"/>
    <n v="1431230867"/>
    <b v="0"/>
    <n v="104"/>
    <b v="1"/>
    <x v="6"/>
    <n v="0"/>
    <n v="0"/>
    <s v="theater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x v="0"/>
    <s v="USD"/>
    <n v="1465062166"/>
    <n v="1463334166"/>
    <b v="0"/>
    <n v="19"/>
    <b v="1"/>
    <x v="6"/>
    <n v="0"/>
    <n v="0"/>
    <s v="theater"/>
  </r>
  <r>
    <n v="3714"/>
    <s v="Expedition (to NYC)"/>
    <s v="This summer, help some of the top high school theater students from across the country come to NYC to create a world premiere play."/>
    <n v="750"/>
    <n v="0"/>
    <x v="0"/>
    <x v="0"/>
    <s v="USD"/>
    <n v="1432612740"/>
    <n v="1429881667"/>
    <b v="0"/>
    <n v="97"/>
    <b v="1"/>
    <x v="6"/>
    <n v="0"/>
    <n v="0"/>
    <s v="theater"/>
  </r>
  <r>
    <n v="3715"/>
    <s v="The Inspectors Call"/>
    <s v="Vibrant contemporary political theatre, exploring the professional and human impact of the growing corporate culture in education."/>
    <n v="750"/>
    <n v="0"/>
    <x v="0"/>
    <x v="1"/>
    <s v="GBP"/>
    <n v="1427806320"/>
    <n v="1422834819"/>
    <b v="0"/>
    <n v="27"/>
    <b v="1"/>
    <x v="6"/>
    <n v="0"/>
    <n v="0"/>
    <s v="theater"/>
  </r>
  <r>
    <n v="3716"/>
    <s v="Sylvia (a benefit show)"/>
    <s v="I am raising money to pay for the rights to produce Sylvia by A.R. Gurney. The show will be a fundraiser for Wayside Waifs."/>
    <n v="750"/>
    <n v="0"/>
    <x v="0"/>
    <x v="0"/>
    <s v="USD"/>
    <n v="1453411109"/>
    <n v="1450819109"/>
    <b v="0"/>
    <n v="24"/>
    <b v="1"/>
    <x v="6"/>
    <n v="0"/>
    <n v="0"/>
    <s v="theater"/>
  </r>
  <r>
    <n v="3717"/>
    <s v="Told Look Younger at Jermyn Street Theatre"/>
    <s v="A heart-warming comedy by award-winning writer about Love, Sex, Friendship of three old gay men in their 60s'!"/>
    <n v="750"/>
    <n v="0"/>
    <x v="0"/>
    <x v="1"/>
    <s v="GBP"/>
    <n v="1431204449"/>
    <n v="1428526049"/>
    <b v="0"/>
    <n v="13"/>
    <b v="1"/>
    <x v="6"/>
    <n v="0"/>
    <n v="0"/>
    <s v="theater"/>
  </r>
  <r>
    <n v="3718"/>
    <s v="PUNK ROCK"/>
    <s v="William Carlisle has the world at his feet but its weight on his shoulders. He is intelligent, articulate and fucked."/>
    <n v="750"/>
    <n v="0"/>
    <x v="0"/>
    <x v="1"/>
    <s v="GBP"/>
    <n v="1425057075"/>
    <n v="1422465075"/>
    <b v="0"/>
    <n v="46"/>
    <b v="1"/>
    <x v="6"/>
    <n v="0"/>
    <n v="0"/>
    <s v="theater"/>
  </r>
  <r>
    <n v="3719"/>
    <s v="Corium"/>
    <s v="A new piece of physical theatre about love, regret and longing."/>
    <n v="750"/>
    <n v="0"/>
    <x v="0"/>
    <x v="1"/>
    <s v="GBP"/>
    <n v="1434994266"/>
    <n v="1432402266"/>
    <b v="0"/>
    <n v="4"/>
    <b v="1"/>
    <x v="6"/>
    <n v="0"/>
    <n v="0"/>
    <s v="theater"/>
  </r>
  <r>
    <n v="3720"/>
    <s v="Lakotas and the American Theatre"/>
    <s v="Breaking the American Indian stereotype in the American Theatre."/>
    <n v="750"/>
    <n v="0"/>
    <x v="0"/>
    <x v="0"/>
    <s v="USD"/>
    <n v="1435881006"/>
    <n v="1433980206"/>
    <b v="0"/>
    <n v="40"/>
    <b v="1"/>
    <x v="6"/>
    <n v="0"/>
    <n v="0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x v="0"/>
    <s v="USD"/>
    <n v="1415230084"/>
    <n v="1413412084"/>
    <b v="0"/>
    <n v="44"/>
    <b v="1"/>
    <x v="6"/>
    <n v="0"/>
    <n v="0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x v="5"/>
    <s v="CAD"/>
    <n v="1455231540"/>
    <n v="1452614847"/>
    <b v="0"/>
    <n v="35"/>
    <b v="1"/>
    <x v="6"/>
    <n v="0"/>
    <n v="0"/>
    <s v="theater"/>
  </r>
  <r>
    <n v="3723"/>
    <s v="Beauty and the Beast"/>
    <s v="Saltmine Theatre Company present Beauty and the Beast:"/>
    <n v="750"/>
    <n v="0"/>
    <x v="0"/>
    <x v="1"/>
    <s v="GBP"/>
    <n v="1417374262"/>
    <n v="1414778662"/>
    <b v="0"/>
    <n v="63"/>
    <b v="1"/>
    <x v="6"/>
    <n v="0"/>
    <n v="0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x v="1"/>
    <s v="GBP"/>
    <n v="1462402800"/>
    <n v="1459856860"/>
    <b v="0"/>
    <n v="89"/>
    <b v="1"/>
    <x v="6"/>
    <n v="0"/>
    <n v="0"/>
    <s v="theater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x v="1"/>
    <s v="GBP"/>
    <n v="1455831000"/>
    <n v="1454366467"/>
    <b v="0"/>
    <n v="15"/>
    <b v="1"/>
    <x v="6"/>
    <n v="0"/>
    <n v="0"/>
    <s v="theater"/>
  </r>
  <r>
    <n v="3726"/>
    <s v="Howard's End 3.0"/>
    <s v="A week of rehearsal culminating in a staged reading of our three-actor adaptation of &quot;Howards End,&quot; for potential producers."/>
    <n v="750"/>
    <n v="0"/>
    <x v="0"/>
    <x v="0"/>
    <s v="USD"/>
    <n v="1461963600"/>
    <n v="1459567371"/>
    <b v="0"/>
    <n v="46"/>
    <b v="1"/>
    <x v="6"/>
    <n v="0"/>
    <n v="0"/>
    <s v="theater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x v="0"/>
    <s v="USD"/>
    <n v="1476939300"/>
    <n v="1474273294"/>
    <b v="0"/>
    <n v="33"/>
    <b v="1"/>
    <x v="6"/>
    <n v="0"/>
    <n v="0"/>
    <s v="theater"/>
  </r>
  <r>
    <n v="3728"/>
    <s v="Bare Bones Shakespeare 2015-16 Season"/>
    <s v="Bare Bones Shakespeare's first season will start with a DFW school touring show: Romeo and Juliet."/>
    <n v="750"/>
    <n v="0"/>
    <x v="2"/>
    <x v="0"/>
    <s v="USD"/>
    <n v="1439957176"/>
    <n v="1437365176"/>
    <b v="0"/>
    <n v="31"/>
    <b v="0"/>
    <x v="6"/>
    <n v="0"/>
    <n v="0"/>
    <s v="theater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2"/>
    <x v="0"/>
    <s v="USD"/>
    <n v="1427082912"/>
    <n v="1423198512"/>
    <b v="0"/>
    <n v="5"/>
    <b v="0"/>
    <x v="6"/>
    <n v="0"/>
    <n v="0"/>
    <s v="theater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2"/>
    <x v="0"/>
    <s v="USD"/>
    <n v="1439828159"/>
    <n v="1437236159"/>
    <b v="0"/>
    <n v="1"/>
    <b v="0"/>
    <x v="6"/>
    <n v="0"/>
    <n v="0"/>
    <s v="theater"/>
  </r>
  <r>
    <n v="3731"/>
    <s v="The Rabbit on the Moon"/>
    <s v="A long distance wrong number leads to love, but with Emily flying in to finally meet, Nick somehow forgot to mention he's blind."/>
    <n v="750"/>
    <n v="0"/>
    <x v="2"/>
    <x v="0"/>
    <s v="USD"/>
    <n v="1420860180"/>
    <n v="1418234646"/>
    <b v="0"/>
    <n v="12"/>
    <b v="0"/>
    <x v="6"/>
    <n v="0"/>
    <n v="0"/>
    <s v="theater"/>
  </r>
  <r>
    <n v="3732"/>
    <s v="Elektra Bekent - Afstudeervoorstelling"/>
    <s v="Mijn solo voorstelling gaat over Elektra (Sophokles) en hoe zij als jongere alles beleeft en meemaakt!"/>
    <n v="750"/>
    <n v="0"/>
    <x v="2"/>
    <x v="9"/>
    <s v="EUR"/>
    <n v="1422100800"/>
    <n v="1416932133"/>
    <b v="0"/>
    <n v="4"/>
    <b v="0"/>
    <x v="6"/>
    <n v="0"/>
    <n v="0"/>
    <s v="theater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s v="No Backers"/>
    <s v="theater"/>
  </r>
  <r>
    <n v="3734"/>
    <s v="Shakespeare in Sarajevo"/>
    <s v="Shakespeare's plays have an important message for the world. Bosnia needs to hear. Bring Shakespeare to Sarajevo! Fund performances!"/>
    <n v="750"/>
    <n v="0"/>
    <x v="2"/>
    <x v="0"/>
    <s v="USD"/>
    <n v="1432589896"/>
    <n v="1427405896"/>
    <b v="0"/>
    <n v="7"/>
    <b v="0"/>
    <x v="6"/>
    <n v="0"/>
    <n v="0"/>
    <s v="theater"/>
  </r>
  <r>
    <n v="3735"/>
    <s v="Women Beware Women"/>
    <s v="Young Actor's taking on a Jacobean tragedy. Family, betrayal, love, lust, sex and death."/>
    <n v="750"/>
    <n v="0"/>
    <x v="2"/>
    <x v="1"/>
    <s v="GBP"/>
    <n v="1432831089"/>
    <n v="1430239089"/>
    <b v="0"/>
    <n v="2"/>
    <b v="0"/>
    <x v="6"/>
    <n v="0"/>
    <n v="0"/>
    <s v="theater"/>
  </r>
  <r>
    <n v="3736"/>
    <s v="Hot Dogs a new play by Suhayla El-Bushra"/>
    <s v="Hot Dogs is a new play that tackles sexism in schools and addresses issues that current sex/relationship education fails to."/>
    <n v="750"/>
    <n v="0"/>
    <x v="2"/>
    <x v="1"/>
    <s v="GBP"/>
    <n v="1427133600"/>
    <n v="1423847093"/>
    <b v="0"/>
    <n v="1"/>
    <b v="0"/>
    <x v="6"/>
    <n v="0"/>
    <n v="0"/>
    <s v="theater"/>
  </r>
  <r>
    <n v="3737"/>
    <s v="Measure For Measure"/>
    <s v="The ASU Theatre and Shakespeare Club presents Measure For Measure directed by Jordyn Ochser."/>
    <n v="750"/>
    <n v="0"/>
    <x v="2"/>
    <x v="0"/>
    <s v="USD"/>
    <n v="1447311540"/>
    <n v="1445358903"/>
    <b v="0"/>
    <n v="4"/>
    <b v="0"/>
    <x v="6"/>
    <n v="0"/>
    <n v="0"/>
    <s v="theater"/>
  </r>
  <r>
    <n v="3738"/>
    <s v="'GULF' - a new play by PIVOT THEATRE"/>
    <s v="A filmic, fast-paced exploration of trust, making its debut at Camden People's Theatre this July."/>
    <n v="745"/>
    <n v="0"/>
    <x v="2"/>
    <x v="1"/>
    <s v="GBP"/>
    <n v="1405461600"/>
    <n v="1403562705"/>
    <b v="0"/>
    <n v="6"/>
    <b v="0"/>
    <x v="6"/>
    <n v="0"/>
    <n v="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2"/>
    <x v="1"/>
    <s v="GBP"/>
    <n v="1468752468"/>
    <n v="1467024468"/>
    <b v="0"/>
    <n v="8"/>
    <b v="0"/>
    <x v="6"/>
    <n v="0"/>
    <n v="0"/>
    <s v="theater"/>
  </r>
  <r>
    <n v="3740"/>
    <s v="dasGROUP Theatre: Savage in Limbo"/>
    <s v="Savage in Limbo is the pilot production of dasGROUP Theatre; a Dallas-based production company with an eye for grit &amp; love of theatre."/>
    <n v="700"/>
    <n v="0"/>
    <x v="2"/>
    <x v="0"/>
    <s v="USD"/>
    <n v="1407808438"/>
    <n v="1405217355"/>
    <b v="0"/>
    <n v="14"/>
    <b v="0"/>
    <x v="6"/>
    <n v="0"/>
    <n v="0"/>
    <s v="theater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s v="No Backers"/>
    <s v="theater"/>
  </r>
  <r>
    <n v="3742"/>
    <s v="The Jennings Family Reunion"/>
    <s v="In the midst of dealing with sending their son off to the army, Mitch and Melanie Jennings plan a family reunion to ease their sorrow."/>
    <n v="700"/>
    <n v="0"/>
    <x v="2"/>
    <x v="0"/>
    <s v="USD"/>
    <n v="1409980144"/>
    <n v="1407388144"/>
    <b v="0"/>
    <n v="4"/>
    <b v="0"/>
    <x v="6"/>
    <n v="0"/>
    <n v="0"/>
    <s v="theater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s v="No Backers"/>
    <s v="theater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s v="No Backers"/>
    <s v="theater"/>
  </r>
  <r>
    <n v="3745"/>
    <s v="Tyke Theatre Web Show"/>
    <s v="Tyke wants to expand her puppet theater show to weekly online web shows and is looking for backers."/>
    <n v="700"/>
    <n v="0"/>
    <x v="2"/>
    <x v="0"/>
    <s v="USD"/>
    <n v="1407689102"/>
    <n v="1405097102"/>
    <b v="0"/>
    <n v="1"/>
    <b v="0"/>
    <x v="6"/>
    <n v="0"/>
    <n v="0"/>
    <s v="theater"/>
  </r>
  <r>
    <n v="3746"/>
    <s v="Stage Play Production - &quot;I Love You to Death&quot;"/>
    <s v="Generational curses CAN be broken...right?"/>
    <n v="700"/>
    <n v="0"/>
    <x v="2"/>
    <x v="0"/>
    <s v="USD"/>
    <n v="1475918439"/>
    <n v="1473326439"/>
    <b v="0"/>
    <n v="1"/>
    <b v="0"/>
    <x v="6"/>
    <n v="0"/>
    <n v="0"/>
    <s v="theater"/>
  </r>
  <r>
    <n v="3747"/>
    <s v="Counting Stars"/>
    <s v="The world premiere of an astonishing new play by acclaimed writer Atiha Sen Gupta."/>
    <n v="700"/>
    <n v="0"/>
    <x v="2"/>
    <x v="1"/>
    <s v="GBP"/>
    <n v="1436137140"/>
    <n v="1433833896"/>
    <b v="0"/>
    <n v="1"/>
    <b v="0"/>
    <x v="6"/>
    <n v="0"/>
    <n v="0"/>
    <s v="theater"/>
  </r>
  <r>
    <n v="3748"/>
    <s v="CAUCUS! THE MUSICAL"/>
    <s v="An irreverent look at the Iowa Caucuses and the oversized role this undersized state plays in the presidential election process."/>
    <n v="700"/>
    <n v="0"/>
    <x v="0"/>
    <x v="0"/>
    <s v="USD"/>
    <n v="1455602340"/>
    <n v="1453827436"/>
    <b v="0"/>
    <n v="52"/>
    <b v="1"/>
    <x v="40"/>
    <n v="0"/>
    <n v="0"/>
    <s v="theater"/>
  </r>
  <r>
    <n v="3749"/>
    <s v="Dante's Capstone Project: Who am I?"/>
    <s v="A night of music, fellowship, and a reflection of my experiences over the past 4 years at Ball State University."/>
    <n v="700"/>
    <n v="0"/>
    <x v="0"/>
    <x v="0"/>
    <s v="USD"/>
    <n v="1461902340"/>
    <n v="1459220588"/>
    <b v="0"/>
    <n v="7"/>
    <b v="1"/>
    <x v="40"/>
    <n v="0"/>
    <n v="0"/>
    <s v="theater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x v="0"/>
    <s v="USD"/>
    <n v="1423555140"/>
    <n v="1421105608"/>
    <b v="0"/>
    <n v="28"/>
    <b v="1"/>
    <x v="40"/>
    <n v="0"/>
    <n v="0"/>
    <s v="theater"/>
  </r>
  <r>
    <n v="3751"/>
    <s v="GGC Productions 2016"/>
    <s v="I will be performing in TWO productions to kick off the 2016 season. NEED HELP TO FUND THESE GREAT SHOWS!"/>
    <n v="700"/>
    <n v="0"/>
    <x v="0"/>
    <x v="0"/>
    <s v="USD"/>
    <n v="1459641073"/>
    <n v="1454460673"/>
    <b v="0"/>
    <n v="11"/>
    <b v="1"/>
    <x v="40"/>
    <n v="0"/>
    <n v="0"/>
    <s v="theater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x v="1"/>
    <s v="GBP"/>
    <n v="1476651600"/>
    <n v="1473189335"/>
    <b v="0"/>
    <n v="15"/>
    <b v="1"/>
    <x v="40"/>
    <n v="0"/>
    <n v="0"/>
    <s v="theater"/>
  </r>
  <r>
    <n v="3753"/>
    <s v="Wagner in English"/>
    <s v="An English-language production of the opera TannhÃ¤user. Some of the greatest songs ever composed, now with lyrics we can understand."/>
    <n v="700"/>
    <n v="0"/>
    <x v="0"/>
    <x v="0"/>
    <s v="USD"/>
    <n v="1433289600"/>
    <n v="1430768800"/>
    <b v="0"/>
    <n v="30"/>
    <b v="1"/>
    <x v="40"/>
    <n v="0"/>
    <n v="0"/>
    <s v="theater"/>
  </r>
  <r>
    <n v="3754"/>
    <s v="Little Shop of Horrors"/>
    <s v="CitÃ© des Arts needs your help in funding their fall production of the hit musical comedy &quot;Little Shop of Horrors.&quot;"/>
    <n v="700"/>
    <n v="0"/>
    <x v="0"/>
    <x v="0"/>
    <s v="USD"/>
    <n v="1406350740"/>
    <n v="1403125737"/>
    <b v="0"/>
    <n v="27"/>
    <b v="1"/>
    <x v="40"/>
    <n v="0"/>
    <n v="0"/>
    <s v="theater"/>
  </r>
  <r>
    <n v="3755"/>
    <s v="Retro Rhapsody"/>
    <s v="We have formed an innovative company that aims to create musical comedic performances suitable for a range of venues."/>
    <n v="700"/>
    <n v="0"/>
    <x v="0"/>
    <x v="1"/>
    <s v="GBP"/>
    <n v="1460753307"/>
    <n v="1458161307"/>
    <b v="0"/>
    <n v="28"/>
    <b v="1"/>
    <x v="40"/>
    <n v="0"/>
    <n v="0"/>
    <s v="theater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x v="0"/>
    <s v="USD"/>
    <n v="1402515198"/>
    <n v="1399923198"/>
    <b v="0"/>
    <n v="17"/>
    <b v="1"/>
    <x v="40"/>
    <n v="0"/>
    <n v="0"/>
    <s v="theater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x v="0"/>
    <s v="USD"/>
    <n v="1417465515"/>
    <n v="1415737515"/>
    <b v="0"/>
    <n v="50"/>
    <b v="1"/>
    <x v="40"/>
    <n v="0"/>
    <n v="0"/>
    <s v="theater"/>
  </r>
  <r>
    <n v="3758"/>
    <s v="Luigi's Ladies"/>
    <s v="LUIGI'S LADIES: an original one-woman musical comedy"/>
    <n v="700"/>
    <n v="0"/>
    <x v="0"/>
    <x v="0"/>
    <s v="USD"/>
    <n v="1400475600"/>
    <n v="1397819938"/>
    <b v="0"/>
    <n v="26"/>
    <b v="1"/>
    <x v="40"/>
    <n v="0"/>
    <n v="0"/>
    <s v="theater"/>
  </r>
  <r>
    <n v="3759"/>
    <s v="Pared Down Productions"/>
    <s v="A production company specializing in small-scale musicals"/>
    <n v="700"/>
    <n v="0"/>
    <x v="0"/>
    <x v="0"/>
    <s v="USD"/>
    <n v="1440556553"/>
    <n v="1435372553"/>
    <b v="0"/>
    <n v="88"/>
    <b v="1"/>
    <x v="40"/>
    <n v="0"/>
    <n v="0"/>
    <s v="theater"/>
  </r>
  <r>
    <n v="3760"/>
    <s v="Song of the Sea"/>
    <s v="Two Shows: SIRENS and The Girl From Bare Cove. A community of artists determined to give voice to survivors of sexual violence."/>
    <n v="678"/>
    <n v="0"/>
    <x v="0"/>
    <x v="0"/>
    <s v="USD"/>
    <n v="1399293386"/>
    <n v="1397133386"/>
    <b v="0"/>
    <n v="91"/>
    <b v="1"/>
    <x v="40"/>
    <n v="0"/>
    <n v="0"/>
    <s v="theater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x v="1"/>
    <s v="GBP"/>
    <n v="1439247600"/>
    <n v="1434625937"/>
    <b v="0"/>
    <n v="3"/>
    <b v="1"/>
    <x v="40"/>
    <n v="0"/>
    <n v="0"/>
    <s v="theater"/>
  </r>
  <r>
    <n v="3762"/>
    <s v="iolite the musical"/>
    <s v="We are trying to raise money to perform a musical we have written, called &quot;Iolite&quot;, at the Edinburgh Fringe in 2015."/>
    <n v="666"/>
    <n v="0"/>
    <x v="0"/>
    <x v="1"/>
    <s v="GBP"/>
    <n v="1438543889"/>
    <n v="1436383889"/>
    <b v="0"/>
    <n v="28"/>
    <b v="1"/>
    <x v="40"/>
    <n v="0"/>
    <n v="0"/>
    <s v="theater"/>
  </r>
  <r>
    <n v="3763"/>
    <s v="[title of show] â€” The Chicago Storefront Premiere"/>
    <s v="A musical about two guys writing a musical about...two guys writing a musical."/>
    <n v="660"/>
    <n v="0"/>
    <x v="0"/>
    <x v="0"/>
    <s v="USD"/>
    <n v="1427907626"/>
    <n v="1425319226"/>
    <b v="0"/>
    <n v="77"/>
    <b v="1"/>
    <x v="40"/>
    <n v="0"/>
    <n v="0"/>
    <s v="theater"/>
  </r>
  <r>
    <n v="3764"/>
    <s v="Agape Performing Arts Company, a Ministry of OLG"/>
    <s v="Talented, hard-working performers for Into the Woods JR need your help in renting microphones for our show!"/>
    <n v="650"/>
    <n v="0"/>
    <x v="0"/>
    <x v="0"/>
    <s v="USD"/>
    <n v="1464482160"/>
    <n v="1462824832"/>
    <b v="0"/>
    <n v="27"/>
    <b v="1"/>
    <x v="40"/>
    <n v="0"/>
    <n v="0"/>
    <s v="theater"/>
  </r>
  <r>
    <n v="3765"/>
    <s v="Before and After"/>
    <s v="An new musical from Laura Grill &amp; Misha Chowdhury about relationships, Relationships, and the moments that change everything."/>
    <n v="650"/>
    <n v="0"/>
    <x v="0"/>
    <x v="0"/>
    <s v="USD"/>
    <n v="1406745482"/>
    <n v="1404153482"/>
    <b v="0"/>
    <n v="107"/>
    <b v="1"/>
    <x v="40"/>
    <n v="0"/>
    <n v="0"/>
    <s v="theater"/>
  </r>
  <r>
    <n v="3766"/>
    <s v="Held Momentarily The Musical Takes FringeNYC"/>
    <s v="Trapped on a stalled New York subway, seven strangers realize it's not just the train that's stuck."/>
    <n v="650"/>
    <n v="0"/>
    <x v="0"/>
    <x v="0"/>
    <s v="USD"/>
    <n v="1404360045"/>
    <n v="1401336045"/>
    <b v="0"/>
    <n v="96"/>
    <b v="1"/>
    <x v="40"/>
    <n v="0"/>
    <n v="0"/>
    <s v="theater"/>
  </r>
  <r>
    <n v="3767"/>
    <s v="Accidental Artists Lab"/>
    <s v="A ragtag crew collaborating on a live performance for the first time, with music as their medium and NYC as their inspiration."/>
    <n v="650"/>
    <n v="0"/>
    <x v="0"/>
    <x v="0"/>
    <s v="USD"/>
    <n v="1425185940"/>
    <n v="1423960097"/>
    <b v="0"/>
    <n v="56"/>
    <b v="1"/>
    <x v="40"/>
    <n v="0"/>
    <n v="0"/>
    <s v="theater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x v="0"/>
    <s v="USD"/>
    <n v="1402594090"/>
    <n v="1400002090"/>
    <b v="0"/>
    <n v="58"/>
    <b v="1"/>
    <x v="40"/>
    <n v="0"/>
    <n v="0"/>
    <s v="theater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x v="0"/>
    <s v="USD"/>
    <n v="1460730079"/>
    <n v="1458138079"/>
    <b v="0"/>
    <n v="15"/>
    <b v="1"/>
    <x v="40"/>
    <n v="0"/>
    <n v="0"/>
    <s v="theater"/>
  </r>
  <r>
    <n v="3770"/>
    <s v="The White Feather: a new musical"/>
    <s v="The incredible story of woman's fight to clear her brother from the charge of cowardice in the Great War, brought to life musically"/>
    <n v="650"/>
    <n v="0"/>
    <x v="0"/>
    <x v="1"/>
    <s v="GBP"/>
    <n v="1434234010"/>
    <n v="1431642010"/>
    <b v="0"/>
    <n v="20"/>
    <b v="1"/>
    <x v="40"/>
    <n v="0"/>
    <n v="0"/>
    <s v="theater"/>
  </r>
  <r>
    <n v="3771"/>
    <s v="COME OUT SWINGIN'!"/>
    <s v="I would like to make a demo recording of six songs from COME OUT SWINGIN'!"/>
    <n v="620"/>
    <n v="0"/>
    <x v="0"/>
    <x v="0"/>
    <s v="USD"/>
    <n v="1463529600"/>
    <n v="1462307652"/>
    <b v="0"/>
    <n v="38"/>
    <b v="1"/>
    <x v="40"/>
    <n v="0"/>
    <n v="0"/>
    <s v="theater"/>
  </r>
  <r>
    <n v="3772"/>
    <s v="Make &quot;Tonya and Nancy&quot; a Rock Opera!"/>
    <s v="A dark comedy about two girls, one knee, and the 1994 Olympics. Help us make sure &quot;Tonya and Nancy&quot; rocks!"/>
    <n v="620"/>
    <n v="0"/>
    <x v="0"/>
    <x v="0"/>
    <s v="USD"/>
    <n v="1480399200"/>
    <n v="1478616506"/>
    <b v="0"/>
    <n v="33"/>
    <b v="1"/>
    <x v="40"/>
    <n v="0"/>
    <n v="0"/>
    <s v="theater"/>
  </r>
  <r>
    <n v="3773"/>
    <s v="Dundee: A Hip-Hopera"/>
    <s v="A dramatic hip-hopera, inspired from monologues written by the performers."/>
    <n v="600"/>
    <n v="0"/>
    <x v="0"/>
    <x v="0"/>
    <s v="USD"/>
    <n v="1479175680"/>
    <n v="1476317247"/>
    <b v="0"/>
    <n v="57"/>
    <b v="1"/>
    <x v="40"/>
    <n v="0"/>
    <n v="0"/>
    <s v="theater"/>
  </r>
  <r>
    <n v="3774"/>
    <s v="Mabel Moon Goes to Earth!"/>
    <s v="Mabel Moon and her co-pilot Silvertoes are coming to earth in the form of a 35 minute interactive and educational musical adventure  !"/>
    <n v="600"/>
    <n v="0"/>
    <x v="0"/>
    <x v="5"/>
    <s v="CAD"/>
    <n v="1428606055"/>
    <n v="1427223655"/>
    <b v="0"/>
    <n v="25"/>
    <b v="1"/>
    <x v="40"/>
    <n v="0"/>
    <n v="0"/>
    <s v="theater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x v="0"/>
    <s v="USD"/>
    <n v="1428552000"/>
    <n v="1426199843"/>
    <b v="0"/>
    <n v="14"/>
    <b v="1"/>
    <x v="40"/>
    <n v="0"/>
    <n v="0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x v="0"/>
    <s v="USD"/>
    <n v="1406854800"/>
    <n v="1403599778"/>
    <b v="0"/>
    <n v="94"/>
    <b v="1"/>
    <x v="40"/>
    <n v="0"/>
    <n v="0"/>
    <s v="theater"/>
  </r>
  <r>
    <n v="3777"/>
    <s v="The Musical Adventure of Mimi and the Ghosts"/>
    <s v="This musical adventure is a funny and heartwarming story of Mimi, a rebellious young girl who is spirited to Ghostlynd."/>
    <n v="600"/>
    <n v="0"/>
    <x v="0"/>
    <x v="0"/>
    <s v="USD"/>
    <n v="1411790400"/>
    <n v="1409884821"/>
    <b v="0"/>
    <n v="59"/>
    <b v="1"/>
    <x v="40"/>
    <n v="0"/>
    <n v="0"/>
    <s v="theater"/>
  </r>
  <r>
    <n v="3778"/>
    <s v="Give a Puppet a Hand"/>
    <s v="Sponsor an AVENUE Q puppet for The Barn Players April 2015 production."/>
    <n v="600"/>
    <n v="0"/>
    <x v="0"/>
    <x v="0"/>
    <s v="USD"/>
    <n v="1423942780"/>
    <n v="1418758780"/>
    <b v="0"/>
    <n v="36"/>
    <b v="1"/>
    <x v="40"/>
    <n v="0"/>
    <n v="0"/>
    <s v="theater"/>
  </r>
  <r>
    <n v="3779"/>
    <s v="&quot;The Last Adam&quot; A New Musical, NYC reading"/>
    <s v="A fresh, re-telling of the Jesus story for a new generation."/>
    <n v="600"/>
    <n v="0"/>
    <x v="0"/>
    <x v="0"/>
    <s v="USD"/>
    <n v="1459010340"/>
    <n v="1456421940"/>
    <b v="0"/>
    <n v="115"/>
    <b v="1"/>
    <x v="40"/>
    <n v="0"/>
    <n v="0"/>
    <s v="theater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x v="0"/>
    <s v="USD"/>
    <n v="1436817960"/>
    <n v="1433999785"/>
    <b v="0"/>
    <n v="30"/>
    <b v="1"/>
    <x v="40"/>
    <n v="0"/>
    <n v="0"/>
    <s v="theater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x v="0"/>
    <s v="USD"/>
    <n v="1410210685"/>
    <n v="1408050685"/>
    <b v="0"/>
    <n v="52"/>
    <b v="1"/>
    <x v="40"/>
    <n v="0"/>
    <n v="0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x v="1"/>
    <s v="GBP"/>
    <n v="1469401200"/>
    <n v="1466887297"/>
    <b v="0"/>
    <n v="27"/>
    <b v="1"/>
    <x v="40"/>
    <n v="0"/>
    <n v="0"/>
    <s v="theater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x v="0"/>
    <s v="USD"/>
    <n v="1458057600"/>
    <n v="1455938520"/>
    <b v="0"/>
    <n v="24"/>
    <b v="1"/>
    <x v="40"/>
    <n v="0"/>
    <n v="0"/>
    <s v="theater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x v="5"/>
    <s v="CAD"/>
    <n v="1468193532"/>
    <n v="1465601532"/>
    <b v="0"/>
    <n v="10"/>
    <b v="1"/>
    <x v="40"/>
    <n v="0"/>
    <n v="0"/>
    <s v="theater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x v="1"/>
    <s v="GBP"/>
    <n v="1470132180"/>
    <n v="1467040769"/>
    <b v="0"/>
    <n v="30"/>
    <b v="1"/>
    <x v="40"/>
    <n v="0"/>
    <n v="0"/>
    <s v="theater"/>
  </r>
  <r>
    <n v="3786"/>
    <s v="Puberty the Musical: Original Cast Recording"/>
    <s v="The brainchild of Coleman Peterson and Janice Gilbert.  The funding will be used to professionally record the songs."/>
    <n v="600"/>
    <n v="0"/>
    <x v="0"/>
    <x v="0"/>
    <s v="USD"/>
    <n v="1464310475"/>
    <n v="1461718475"/>
    <b v="0"/>
    <n v="71"/>
    <b v="1"/>
    <x v="40"/>
    <n v="0"/>
    <n v="0"/>
    <s v="theater"/>
  </r>
  <r>
    <n v="3787"/>
    <s v="Happiest Show On Earth Production Sponsor"/>
    <s v="The Happiest Show on Earth is a Disney musical revue to benefit the Make-A-Wish foundation. Funds for production needed."/>
    <n v="600"/>
    <n v="0"/>
    <x v="0"/>
    <x v="0"/>
    <s v="USD"/>
    <n v="1436587140"/>
    <n v="1434113406"/>
    <b v="0"/>
    <n v="10"/>
    <b v="1"/>
    <x v="40"/>
    <n v="0"/>
    <n v="0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2"/>
    <x v="0"/>
    <s v="USD"/>
    <n v="1450887480"/>
    <n v="1448469719"/>
    <b v="0"/>
    <n v="1"/>
    <b v="0"/>
    <x v="40"/>
    <n v="0"/>
    <n v="0"/>
    <s v="theater"/>
  </r>
  <r>
    <n v="3789"/>
    <s v="Austen a New Musical Play"/>
    <s v="This fabulous new play explores the little known love life of England's most famous romantic novelist, Jane Austen."/>
    <n v="600"/>
    <n v="0"/>
    <x v="2"/>
    <x v="1"/>
    <s v="GBP"/>
    <n v="1434395418"/>
    <n v="1431630618"/>
    <b v="0"/>
    <n v="4"/>
    <b v="0"/>
    <x v="40"/>
    <n v="0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s v="No Backers"/>
    <s v="theater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s v="No Backers"/>
    <s v="theater"/>
  </r>
  <r>
    <n v="3792"/>
    <s v="BorikÃ©n: The Show"/>
    <s v="A cultural and historic journey through Puerto Rico's music and dance!"/>
    <n v="600"/>
    <n v="0"/>
    <x v="2"/>
    <x v="0"/>
    <s v="USD"/>
    <n v="1436957022"/>
    <n v="1434365022"/>
    <b v="0"/>
    <n v="2"/>
    <b v="0"/>
    <x v="40"/>
    <n v="0"/>
    <n v="0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2"/>
    <x v="0"/>
    <s v="USD"/>
    <n v="1418769129"/>
    <n v="1416954729"/>
    <b v="0"/>
    <n v="24"/>
    <b v="0"/>
    <x v="40"/>
    <n v="0"/>
    <n v="0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2"/>
    <x v="1"/>
    <s v="GBP"/>
    <n v="1433685354"/>
    <n v="1431093354"/>
    <b v="0"/>
    <n v="1"/>
    <b v="0"/>
    <x v="40"/>
    <n v="0"/>
    <n v="0"/>
    <s v="theater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s v="theater"/>
  </r>
  <r>
    <n v="3796"/>
    <s v="A Staged Reading of &quot;CALL ME TANIA&quot;"/>
    <s v="Part Psychological Thriller - Part Heartbreaking Drama - Part Spectacular Farce - 100% New American Musical Theatre"/>
    <n v="600"/>
    <n v="0"/>
    <x v="2"/>
    <x v="0"/>
    <s v="USD"/>
    <n v="1484354556"/>
    <n v="1479170556"/>
    <b v="0"/>
    <n v="1"/>
    <b v="0"/>
    <x v="40"/>
    <n v="0"/>
    <n v="0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2"/>
    <x v="0"/>
    <s v="USD"/>
    <n v="1429564165"/>
    <n v="1426972165"/>
    <b v="0"/>
    <n v="37"/>
    <b v="0"/>
    <x v="40"/>
    <n v="0"/>
    <n v="0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2"/>
    <x v="0"/>
    <s v="USD"/>
    <n v="1407691248"/>
    <n v="1405099248"/>
    <b v="0"/>
    <n v="5"/>
    <b v="0"/>
    <x v="40"/>
    <n v="0"/>
    <n v="0"/>
    <s v="theater"/>
  </r>
  <r>
    <n v="3799"/>
    <s v="A Story Once Told"/>
    <s v="An original musical on it's way to the stage in Minneapolis, MN. Feel free to ask any questions."/>
    <n v="600"/>
    <n v="0"/>
    <x v="2"/>
    <x v="0"/>
    <s v="USD"/>
    <n v="1457734843"/>
    <n v="1455142843"/>
    <b v="0"/>
    <n v="4"/>
    <b v="0"/>
    <x v="40"/>
    <n v="0"/>
    <n v="0"/>
    <s v="theater"/>
  </r>
  <r>
    <n v="3800"/>
    <s v="Be The Change ~ The Children's Campaign"/>
    <s v="Playground was established in 2007 on the back of paper napkins and has since provided opportunities for over 800 boys and girls."/>
    <n v="600"/>
    <n v="0"/>
    <x v="2"/>
    <x v="0"/>
    <s v="USD"/>
    <n v="1420952340"/>
    <n v="1418146883"/>
    <b v="0"/>
    <n v="16"/>
    <b v="0"/>
    <x v="40"/>
    <n v="0"/>
    <n v="0"/>
    <s v="theater"/>
  </r>
  <r>
    <n v="3801"/>
    <s v="The Imaginary A Musical"/>
    <s v="The Imaginary : A Musical is a new musical adaptation based on the novel written by A.F. Harrold.       TheImaginaryAMusical.com"/>
    <n v="600"/>
    <n v="0"/>
    <x v="2"/>
    <x v="0"/>
    <s v="USD"/>
    <n v="1420215216"/>
    <n v="1417536816"/>
    <b v="0"/>
    <n v="9"/>
    <b v="0"/>
    <x v="40"/>
    <n v="0"/>
    <n v="0"/>
    <s v="theater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s v="No Backers"/>
    <s v="theater"/>
  </r>
  <r>
    <n v="3803"/>
    <s v="Benjamin Button the Musical Concept Album"/>
    <s v="A fully orchestrated concept album of Benjamin Button the Musical!"/>
    <n v="600"/>
    <n v="0"/>
    <x v="2"/>
    <x v="0"/>
    <s v="USD"/>
    <n v="1457133568"/>
    <n v="1454541568"/>
    <b v="0"/>
    <n v="40"/>
    <b v="0"/>
    <x v="40"/>
    <n v="0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s v="No Backers"/>
    <s v="theater"/>
  </r>
  <r>
    <n v="3805"/>
    <s v="&quot;Sounds By The River&quot; ( Original Musical)"/>
    <s v="&quot;Sounds By The River&quot; tells the story of a Detroit composer through_x000a_his music, poetry, and dance."/>
    <n v="600"/>
    <n v="0"/>
    <x v="2"/>
    <x v="0"/>
    <s v="USD"/>
    <n v="1411852640"/>
    <n v="1406668640"/>
    <b v="0"/>
    <n v="2"/>
    <b v="0"/>
    <x v="40"/>
    <n v="0"/>
    <n v="0"/>
    <s v="theater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2"/>
    <x v="2"/>
    <s v="AUD"/>
    <n v="1404022381"/>
    <n v="1402294381"/>
    <b v="0"/>
    <n v="1"/>
    <b v="0"/>
    <x v="40"/>
    <n v="0"/>
    <n v="0"/>
    <s v="theater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2"/>
    <x v="0"/>
    <s v="USD"/>
    <n v="1428097739"/>
    <n v="1427492939"/>
    <b v="0"/>
    <n v="9"/>
    <b v="0"/>
    <x v="40"/>
    <n v="0"/>
    <n v="0"/>
    <s v="theater"/>
  </r>
  <r>
    <n v="3808"/>
    <s v="Time at the Bar! The road to Edinburgh"/>
    <s v="Following a sell-out run in Loughborough, Time at the Bar! is heading to this year's Fringe Festival... But we need your help!"/>
    <n v="550"/>
    <n v="0"/>
    <x v="0"/>
    <x v="1"/>
    <s v="GBP"/>
    <n v="1429955619"/>
    <n v="1424775219"/>
    <b v="0"/>
    <n v="24"/>
    <b v="1"/>
    <x v="6"/>
    <n v="0"/>
    <n v="0"/>
    <s v="theater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x v="1"/>
    <s v="GBP"/>
    <n v="1406761200"/>
    <n v="1402403907"/>
    <b v="0"/>
    <n v="38"/>
    <b v="1"/>
    <x v="6"/>
    <n v="0"/>
    <n v="0"/>
    <s v="theater"/>
  </r>
  <r>
    <n v="3810"/>
    <s v="Romeo &amp; Juliet"/>
    <s v="Theater students of UMass present a large-scale theater collaboration that will revolutionize the way you see Shakespeare."/>
    <n v="550"/>
    <n v="0"/>
    <x v="0"/>
    <x v="0"/>
    <s v="USD"/>
    <n v="1426965758"/>
    <n v="1424377358"/>
    <b v="0"/>
    <n v="26"/>
    <b v="1"/>
    <x v="6"/>
    <n v="0"/>
    <n v="0"/>
    <s v="theater"/>
  </r>
  <r>
    <n v="3811"/>
    <s v="The Merchant of Venice"/>
    <s v="The University of Exeter Shakespeare Society is touring its acclaimed show The Merchant of Venice to Stratford-upon-Avon!"/>
    <n v="550"/>
    <n v="0"/>
    <x v="0"/>
    <x v="1"/>
    <s v="GBP"/>
    <n v="1464692400"/>
    <n v="1461769373"/>
    <b v="0"/>
    <n v="19"/>
    <b v="1"/>
    <x v="6"/>
    <n v="0"/>
    <n v="0"/>
    <s v="theater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x v="5"/>
    <s v="CAD"/>
    <n v="1433131140"/>
    <n v="1429120908"/>
    <b v="0"/>
    <n v="11"/>
    <b v="1"/>
    <x v="6"/>
    <n v="0"/>
    <n v="0"/>
    <s v="theater"/>
  </r>
  <r>
    <n v="3813"/>
    <s v="SUCKIN INJUN"/>
    <s v="A comedic play about hillbilly vampires and the absurdity of judging by appearances. Wanna live forever? Better watch what you drink."/>
    <n v="550"/>
    <n v="0"/>
    <x v="0"/>
    <x v="0"/>
    <s v="USD"/>
    <n v="1465940580"/>
    <n v="1462603021"/>
    <b v="0"/>
    <n v="27"/>
    <b v="1"/>
    <x v="6"/>
    <n v="0"/>
    <n v="0"/>
    <s v="theater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x v="0"/>
    <s v="USD"/>
    <n v="1427860740"/>
    <n v="1424727712"/>
    <b v="0"/>
    <n v="34"/>
    <b v="1"/>
    <x v="6"/>
    <n v="0"/>
    <n v="0"/>
    <s v="theater"/>
  </r>
  <r>
    <n v="3815"/>
    <s v="The Canterbury Shakespeare Festival - first season"/>
    <s v="Come and help us make the Canterbury Shakespeare Festival a reality"/>
    <n v="550"/>
    <n v="0"/>
    <x v="0"/>
    <x v="1"/>
    <s v="GBP"/>
    <n v="1440111600"/>
    <n v="1437545657"/>
    <b v="0"/>
    <n v="20"/>
    <b v="1"/>
    <x v="6"/>
    <n v="0"/>
    <n v="0"/>
    <s v="theater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x v="0"/>
    <s v="USD"/>
    <n v="1405614823"/>
    <n v="1403022823"/>
    <b v="0"/>
    <n v="37"/>
    <b v="1"/>
    <x v="6"/>
    <n v="0"/>
    <n v="0"/>
    <s v="theater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x v="0"/>
    <s v="USD"/>
    <n v="1445659140"/>
    <n v="1444236216"/>
    <b v="0"/>
    <n v="20"/>
    <b v="1"/>
    <x v="6"/>
    <n v="0"/>
    <n v="0"/>
    <s v="theater"/>
  </r>
  <r>
    <n v="3818"/>
    <s v="The AOA Presents: The Maiden of Orleans"/>
    <s v="The Arthurian Order of Avalon is attempting to raise funds to put on the annual Human Chessboard in March 2015!"/>
    <n v="525"/>
    <n v="0"/>
    <x v="0"/>
    <x v="0"/>
    <s v="USD"/>
    <n v="1426187582"/>
    <n v="1423599182"/>
    <b v="0"/>
    <n v="10"/>
    <b v="1"/>
    <x v="6"/>
    <n v="0"/>
    <n v="0"/>
    <s v="theater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x v="0"/>
    <s v="USD"/>
    <n v="1437166920"/>
    <n v="1435554104"/>
    <b v="0"/>
    <n v="26"/>
    <b v="1"/>
    <x v="6"/>
    <n v="0"/>
    <n v="0"/>
    <s v="theater"/>
  </r>
  <r>
    <n v="3820"/>
    <s v="TUSENTACK THEATRE"/>
    <s v="Tusentack Theatre is a professional theatre company providing opportunities to adults who access Mental Health Services."/>
    <n v="515"/>
    <n v="0"/>
    <x v="0"/>
    <x v="1"/>
    <s v="GBP"/>
    <n v="1436110717"/>
    <n v="1433518717"/>
    <b v="0"/>
    <n v="20"/>
    <b v="1"/>
    <x v="6"/>
    <n v="0"/>
    <n v="0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x v="0"/>
    <s v="USD"/>
    <n v="1451881207"/>
    <n v="1449116407"/>
    <b v="0"/>
    <n v="46"/>
    <b v="1"/>
    <x v="6"/>
    <n v="0"/>
    <n v="0"/>
    <s v="theater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x v="12"/>
    <s v="EUR"/>
    <n v="1453244340"/>
    <n v="1448136417"/>
    <b v="0"/>
    <n v="76"/>
    <b v="1"/>
    <x v="6"/>
    <n v="0"/>
    <n v="0"/>
    <s v="theater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x v="6"/>
    <n v="0"/>
    <n v="0"/>
    <s v="theater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x v="1"/>
    <s v="GBP"/>
    <n v="1470058860"/>
    <n v="1469026903"/>
    <b v="0"/>
    <n v="7"/>
    <b v="1"/>
    <x v="6"/>
    <n v="0"/>
    <n v="0"/>
    <s v="theater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x v="0"/>
    <s v="USD"/>
    <n v="1434505214"/>
    <n v="1432690814"/>
    <b v="0"/>
    <n v="49"/>
    <b v="1"/>
    <x v="6"/>
    <n v="0"/>
    <n v="0"/>
    <s v="theater"/>
  </r>
  <r>
    <n v="3826"/>
    <s v="DAY OF THE DOG by Blue Sparrow Theatre Company"/>
    <s v="This is the story about the Westons. One family who live with mental illness on a daily basis."/>
    <n v="500"/>
    <n v="0"/>
    <x v="0"/>
    <x v="1"/>
    <s v="GBP"/>
    <n v="1430993394"/>
    <n v="1428401394"/>
    <b v="0"/>
    <n v="26"/>
    <b v="1"/>
    <x v="6"/>
    <n v="0"/>
    <n v="0"/>
    <s v="theater"/>
  </r>
  <r>
    <n v="3827"/>
    <s v="BROKEN BISCUITS EDINBURGH"/>
    <s v="IAM TRYING TO TAKE MY DEBUT PLAY BROKEN BISCUITS TO EDINGBURGH FESTIVAL 2015 AND REALLY NEED SOME FUNDING TO HELP ME ACHIEVE THIS GOAL"/>
    <n v="500"/>
    <n v="0"/>
    <x v="0"/>
    <x v="1"/>
    <s v="GBP"/>
    <n v="1427414400"/>
    <n v="1422656201"/>
    <b v="0"/>
    <n v="65"/>
    <b v="1"/>
    <x v="6"/>
    <n v="0"/>
    <n v="0"/>
    <s v="theater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x v="0"/>
    <s v="USD"/>
    <n v="1420033187"/>
    <n v="1414845587"/>
    <b v="0"/>
    <n v="28"/>
    <b v="1"/>
    <x v="6"/>
    <n v="0"/>
    <n v="0"/>
    <s v="theater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s v="theater"/>
  </r>
  <r>
    <n v="3830"/>
    <s v="Run Away"/>
    <s v="The Aeon Theatre company is producing another original play by Parker Hale at the Manhattan Reportory Theatre"/>
    <n v="500"/>
    <n v="0"/>
    <x v="0"/>
    <x v="0"/>
    <s v="USD"/>
    <n v="1464371211"/>
    <n v="1463161611"/>
    <b v="0"/>
    <n v="3"/>
    <b v="1"/>
    <x v="6"/>
    <n v="0"/>
    <n v="0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s v="theater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x v="0"/>
    <s v="USD"/>
    <n v="1455936335"/>
    <n v="1452048335"/>
    <b v="0"/>
    <n v="9"/>
    <b v="1"/>
    <x v="6"/>
    <n v="0"/>
    <n v="0"/>
    <s v="theater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x v="5"/>
    <s v="CAD"/>
    <n v="1417460940"/>
    <n v="1416516972"/>
    <b v="0"/>
    <n v="20"/>
    <b v="1"/>
    <x v="6"/>
    <n v="0"/>
    <n v="0"/>
    <s v="theater"/>
  </r>
  <r>
    <n v="3834"/>
    <s v="Better to Have Loved...?"/>
    <s v="About the impact of addiction on relationships; my play hopes to inspire &amp; support those affected to connect with their own creativity"/>
    <n v="500"/>
    <n v="0"/>
    <x v="0"/>
    <x v="1"/>
    <s v="GBP"/>
    <n v="1434624067"/>
    <n v="1432032067"/>
    <b v="0"/>
    <n v="57"/>
    <b v="1"/>
    <x v="6"/>
    <n v="0"/>
    <n v="0"/>
    <s v="theater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x v="1"/>
    <s v="GBP"/>
    <n v="1461278208"/>
    <n v="1459463808"/>
    <b v="0"/>
    <n v="8"/>
    <b v="1"/>
    <x v="6"/>
    <n v="0"/>
    <n v="0"/>
    <s v="theater"/>
  </r>
  <r>
    <n v="3836"/>
    <s v="Home (The Place Where My Stuff Resides)"/>
    <s v="&quot;The surveyor said the foundation was shaky&quot;. A woman finds what it means to rebuild her marriage."/>
    <n v="500"/>
    <n v="0"/>
    <x v="0"/>
    <x v="0"/>
    <s v="USD"/>
    <n v="1470197340"/>
    <n v="1467497652"/>
    <b v="0"/>
    <n v="14"/>
    <b v="1"/>
    <x v="6"/>
    <n v="0"/>
    <n v="0"/>
    <s v="theater"/>
  </r>
  <r>
    <n v="3837"/>
    <s v="Farcical Elements Presents Boeing-Boeing"/>
    <s v="A high-flying French farce with the thrust of a well-tuned jet engine"/>
    <n v="500"/>
    <n v="0"/>
    <x v="0"/>
    <x v="1"/>
    <s v="GBP"/>
    <n v="1435947758"/>
    <n v="1432837358"/>
    <b v="0"/>
    <n v="17"/>
    <b v="1"/>
    <x v="6"/>
    <n v="0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x v="11"/>
    <s v="SEK"/>
    <n v="1432314209"/>
    <n v="1429722209"/>
    <b v="0"/>
    <n v="100"/>
    <b v="1"/>
    <x v="6"/>
    <n v="0"/>
    <n v="0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x v="0"/>
    <s v="USD"/>
    <n v="1438226724"/>
    <n v="1433042724"/>
    <b v="0"/>
    <n v="32"/>
    <b v="1"/>
    <x v="6"/>
    <n v="0"/>
    <n v="0"/>
    <s v="theater"/>
  </r>
  <r>
    <n v="3840"/>
    <s v="Tonight I'll be April"/>
    <s v="A gritty play looking at a modern day relationship, highlighting issues of mental health and abuse suffered by men."/>
    <n v="500"/>
    <n v="0"/>
    <x v="0"/>
    <x v="1"/>
    <s v="GBP"/>
    <n v="1459180229"/>
    <n v="1457023829"/>
    <b v="0"/>
    <n v="3"/>
    <b v="1"/>
    <x v="6"/>
    <n v="0"/>
    <n v="0"/>
    <s v="theater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2"/>
    <x v="0"/>
    <s v="USD"/>
    <n v="1405882287"/>
    <n v="1400698287"/>
    <b v="1"/>
    <n v="34"/>
    <b v="0"/>
    <x v="6"/>
    <n v="0"/>
    <n v="0"/>
    <s v="theater"/>
  </r>
  <r>
    <n v="3842"/>
    <s v="Shakespeare's The Tempest: In-The-Round"/>
    <s v="Follow the sell-out Tree Folk Theatre, as we lead you through The Tempest with masks, puppetry and live music! 15th July - 3rd August"/>
    <n v="500"/>
    <n v="0"/>
    <x v="2"/>
    <x v="1"/>
    <s v="GBP"/>
    <n v="1399809052"/>
    <n v="1397217052"/>
    <b v="1"/>
    <n v="23"/>
    <b v="0"/>
    <x v="6"/>
    <n v="0"/>
    <n v="0"/>
    <s v="theater"/>
  </r>
  <r>
    <n v="3843"/>
    <s v="Vengeance Can Wait"/>
    <s v="Vengeance Can Wait navigates Japanese sub-culture as it charts a dark, twisted and touching, â€œdifferentâ€ kind of love story."/>
    <n v="500"/>
    <n v="0"/>
    <x v="2"/>
    <x v="0"/>
    <s v="USD"/>
    <n v="1401587064"/>
    <n v="1399427064"/>
    <b v="1"/>
    <n v="19"/>
    <b v="0"/>
    <x v="6"/>
    <n v="0"/>
    <n v="0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2"/>
    <x v="0"/>
    <s v="USD"/>
    <n v="1401778740"/>
    <n v="1399474134"/>
    <b v="1"/>
    <n v="50"/>
    <b v="0"/>
    <x v="6"/>
    <n v="0"/>
    <n v="0"/>
    <s v="theater"/>
  </r>
  <r>
    <n v="3845"/>
    <s v="Marilyn Madness &amp; Me"/>
    <s v="He met Marilyn. He became obsessed with Norma Jean. That changed everything._x000a__x000a_                                A play by Frank Furino"/>
    <n v="500"/>
    <n v="0"/>
    <x v="2"/>
    <x v="0"/>
    <s v="USD"/>
    <n v="1443711774"/>
    <n v="1441119774"/>
    <b v="1"/>
    <n v="12"/>
    <b v="0"/>
    <x v="6"/>
    <n v="0"/>
    <n v="0"/>
    <s v="theater"/>
  </r>
  <r>
    <n v="3846"/>
    <s v="My Insane Shakespeare"/>
    <s v="My Insane Shakespeare. An original play by Arthur Elbakyan premiering October 13th at United Solo, New York City."/>
    <n v="500"/>
    <n v="0"/>
    <x v="2"/>
    <x v="0"/>
    <s v="USD"/>
    <n v="1412405940"/>
    <n v="1409721542"/>
    <b v="1"/>
    <n v="8"/>
    <b v="0"/>
    <x v="6"/>
    <n v="0"/>
    <n v="0"/>
    <s v="theater"/>
  </r>
  <r>
    <n v="3847"/>
    <s v="Madame X"/>
    <s v="The production of the original play &quot;Madame X&quot; by Amanda Davison. Inspired by the painting by John Singer Sargent."/>
    <n v="500"/>
    <n v="0"/>
    <x v="2"/>
    <x v="0"/>
    <s v="USD"/>
    <n v="1437283391"/>
    <n v="1433395391"/>
    <b v="1"/>
    <n v="9"/>
    <b v="0"/>
    <x v="6"/>
    <n v="0"/>
    <n v="0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2"/>
    <x v="0"/>
    <s v="USD"/>
    <n v="1445196989"/>
    <n v="1442604989"/>
    <b v="1"/>
    <n v="43"/>
    <b v="0"/>
    <x v="6"/>
    <n v="0"/>
    <n v="0"/>
    <s v="theater"/>
  </r>
  <r>
    <n v="3849"/>
    <s v="Auf geht's beim Schichtl"/>
    <s v="Bayerische KomÃ¶die im Schaustellermillieu vor historischem Hintergrund des Oktoberfestes von Winfried Frey. UrauffÃ¼hrung September 2015"/>
    <n v="500"/>
    <n v="0"/>
    <x v="2"/>
    <x v="12"/>
    <s v="EUR"/>
    <n v="1434047084"/>
    <n v="1431455084"/>
    <b v="1"/>
    <n v="28"/>
    <b v="0"/>
    <x v="6"/>
    <n v="0"/>
    <n v="0"/>
    <s v="theater"/>
  </r>
  <r>
    <n v="3850"/>
    <s v="The Vagina Monologues 2015"/>
    <s v="V-Day is a global activist movement to end violence against women and girls."/>
    <n v="500"/>
    <n v="0"/>
    <x v="2"/>
    <x v="0"/>
    <s v="USD"/>
    <n v="1420081143"/>
    <n v="1417489143"/>
    <b v="1"/>
    <n v="4"/>
    <b v="0"/>
    <x v="6"/>
    <n v="0"/>
    <n v="0"/>
    <s v="theater"/>
  </r>
  <r>
    <n v="3851"/>
    <s v="Waving Goodbye"/>
    <s v="A play about the horrible choices we have to make every day. Should we take a risk, or take the road most travelled?"/>
    <n v="500"/>
    <n v="0"/>
    <x v="2"/>
    <x v="1"/>
    <s v="GBP"/>
    <n v="1437129179"/>
    <n v="1434537179"/>
    <b v="1"/>
    <n v="24"/>
    <b v="0"/>
    <x v="6"/>
    <n v="0"/>
    <n v="0"/>
    <s v="theater"/>
  </r>
  <r>
    <n v="3852"/>
    <s v="Rob Base Presents Unequally Yoked The Stage Play"/>
    <s v="Writer/Director Lynette J. Blackwell presents the hilarious entangled love story of when evil and good attempt to coexist."/>
    <n v="500"/>
    <n v="0"/>
    <x v="2"/>
    <x v="0"/>
    <s v="USD"/>
    <n v="1427427276"/>
    <n v="1425270876"/>
    <b v="0"/>
    <n v="2"/>
    <b v="0"/>
    <x v="6"/>
    <n v="0"/>
    <n v="0"/>
    <s v="theater"/>
  </r>
  <r>
    <n v="3853"/>
    <s v="The Original Laughter Therapist"/>
    <s v="A dose of One-woman &quot;Dramedy&quot; to cure those daily blues is just what the doctor ordered!"/>
    <n v="500"/>
    <n v="0"/>
    <x v="2"/>
    <x v="0"/>
    <s v="USD"/>
    <n v="1409602178"/>
    <n v="1406578178"/>
    <b v="0"/>
    <n v="2"/>
    <b v="0"/>
    <x v="6"/>
    <n v="0"/>
    <n v="0"/>
    <s v="theater"/>
  </r>
  <r>
    <n v="3854"/>
    <s v="The Case Of Soghomon Tehlirian"/>
    <s v="A play dedicated to the 100th anniversary of the Armenian Genocide."/>
    <n v="500"/>
    <n v="0"/>
    <x v="2"/>
    <x v="0"/>
    <s v="USD"/>
    <n v="1431206058"/>
    <n v="1428614058"/>
    <b v="0"/>
    <n v="20"/>
    <b v="0"/>
    <x v="6"/>
    <n v="0"/>
    <n v="0"/>
    <s v="theater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2"/>
    <x v="0"/>
    <s v="USD"/>
    <n v="1427408271"/>
    <n v="1424819871"/>
    <b v="0"/>
    <n v="1"/>
    <b v="0"/>
    <x v="6"/>
    <n v="0"/>
    <n v="0"/>
    <s v="theater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2"/>
    <x v="0"/>
    <s v="USD"/>
    <n v="1425833403"/>
    <n v="1423245003"/>
    <b v="0"/>
    <n v="1"/>
    <b v="0"/>
    <x v="6"/>
    <n v="0"/>
    <n v="0"/>
    <s v="theater"/>
  </r>
  <r>
    <n v="3857"/>
    <s v="I support Molding Heartz"/>
    <s v="The Ultimate Screenwriting Conference_x000a_is the experience showing screenwriters how to write and sell a screenplay in hollywood!"/>
    <n v="500"/>
    <n v="0"/>
    <x v="2"/>
    <x v="0"/>
    <s v="USD"/>
    <n v="1406913120"/>
    <n v="1404927690"/>
    <b v="0"/>
    <n v="4"/>
    <b v="0"/>
    <x v="6"/>
    <n v="0"/>
    <n v="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s v="theater"/>
  </r>
  <r>
    <n v="3859"/>
    <s v="What Dreams Were Made Of"/>
    <s v="This is a play that will have each and everyone that sees it thinking about the dreams they had growing up. It's a dramady"/>
    <n v="500"/>
    <n v="0"/>
    <x v="2"/>
    <x v="0"/>
    <s v="USD"/>
    <n v="1403730000"/>
    <n v="1401485207"/>
    <b v="0"/>
    <n v="1"/>
    <b v="0"/>
    <x v="6"/>
    <n v="0"/>
    <n v="0"/>
    <s v="theater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2"/>
    <x v="0"/>
    <s v="USD"/>
    <n v="1407858710"/>
    <n v="1405266710"/>
    <b v="0"/>
    <n v="13"/>
    <b v="0"/>
    <x v="6"/>
    <n v="0"/>
    <n v="0"/>
    <s v="theater"/>
  </r>
  <r>
    <n v="3861"/>
    <s v="READY OR NOT HERE I COME"/>
    <s v="THE COMING OF THE LORD!"/>
    <n v="500"/>
    <n v="0"/>
    <x v="2"/>
    <x v="0"/>
    <s v="USD"/>
    <n v="1415828820"/>
    <n v="1412258977"/>
    <b v="0"/>
    <n v="1"/>
    <b v="0"/>
    <x v="6"/>
    <n v="0"/>
    <n v="0"/>
    <s v="theater"/>
  </r>
  <r>
    <n v="3862"/>
    <s v="The Container Play"/>
    <s v="The hit immersive theatre experience of England comes to Corpus Christi!"/>
    <n v="500"/>
    <n v="0"/>
    <x v="2"/>
    <x v="0"/>
    <s v="USD"/>
    <n v="1473699540"/>
    <n v="1472451356"/>
    <b v="0"/>
    <n v="1"/>
    <b v="0"/>
    <x v="6"/>
    <n v="0"/>
    <n v="0"/>
    <s v="theater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s v="No Backers"/>
    <s v="theater"/>
  </r>
  <r>
    <n v="3864"/>
    <s v="Grammar Land Performances"/>
    <s v="I want to create a theatrical performance of the book Grammar Land and present it at schools to help children learn proper grammar."/>
    <n v="500"/>
    <n v="0"/>
    <x v="2"/>
    <x v="0"/>
    <s v="USD"/>
    <n v="1447799054"/>
    <n v="1445203454"/>
    <b v="0"/>
    <n v="3"/>
    <b v="0"/>
    <x v="6"/>
    <n v="0"/>
    <n v="0"/>
    <s v="theater"/>
  </r>
  <r>
    <n v="3865"/>
    <s v="Fellatia's-Fantastic-Fun-Time-Show"/>
    <s v="Sissy Entertainment delivers a delicious cabaret that blends comedic monologue, song, and traditional sketch comedy."/>
    <n v="500"/>
    <n v="0"/>
    <x v="2"/>
    <x v="5"/>
    <s v="CAD"/>
    <n v="1409376600"/>
    <n v="1405957098"/>
    <b v="0"/>
    <n v="14"/>
    <b v="0"/>
    <x v="6"/>
    <n v="0"/>
    <n v="0"/>
    <s v="theater"/>
  </r>
  <r>
    <n v="3866"/>
    <s v="a feminine ending, brought to you by the East End Theatre Co"/>
    <s v="A funny, moving, witty piece about a girl, her oboe, and her dreams."/>
    <n v="500"/>
    <n v="0"/>
    <x v="2"/>
    <x v="0"/>
    <s v="USD"/>
    <n v="1458703740"/>
    <n v="1454453021"/>
    <b v="0"/>
    <n v="2"/>
    <b v="0"/>
    <x v="6"/>
    <n v="0"/>
    <n v="0"/>
    <s v="theater"/>
  </r>
  <r>
    <n v="3867"/>
    <s v="RUSSIAN PLAY &quot;HOW TO BE BRAVE&quot;"/>
    <s v="What do you know about Russian Culture? Our project helps the American children to find out about Russian literature."/>
    <n v="500"/>
    <n v="0"/>
    <x v="2"/>
    <x v="0"/>
    <s v="USD"/>
    <n v="1466278339"/>
    <n v="1463686339"/>
    <b v="0"/>
    <n v="5"/>
    <b v="0"/>
    <x v="6"/>
    <n v="0"/>
    <n v="0"/>
    <s v="theater"/>
  </r>
  <r>
    <n v="3868"/>
    <s v="1000 words (Canceled)"/>
    <s v="New collection of music by Scott Evan Davis!"/>
    <n v="500"/>
    <n v="0"/>
    <x v="1"/>
    <x v="1"/>
    <s v="GBP"/>
    <n v="1410191405"/>
    <n v="1408031405"/>
    <b v="0"/>
    <n v="1"/>
    <b v="0"/>
    <x v="40"/>
    <n v="0"/>
    <n v="0"/>
    <s v="theater"/>
  </r>
  <r>
    <n v="3869"/>
    <s v="The Masturbation Musical (Canceled)"/>
    <s v="A Musical about 3 women who pursue their Pleasure and end up finding themselves."/>
    <n v="500"/>
    <n v="0"/>
    <x v="1"/>
    <x v="0"/>
    <s v="USD"/>
    <n v="1426302660"/>
    <n v="1423761792"/>
    <b v="0"/>
    <n v="15"/>
    <b v="0"/>
    <x v="40"/>
    <n v="0"/>
    <n v="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1"/>
    <x v="0"/>
    <s v="USD"/>
    <n v="1404360478"/>
    <n v="1401768478"/>
    <b v="0"/>
    <n v="10"/>
    <b v="0"/>
    <x v="40"/>
    <n v="0"/>
    <n v="0"/>
    <s v="theater"/>
  </r>
  <r>
    <n v="3871"/>
    <s v="Pocket Monsters: A Musical Parody (Canceled)"/>
    <s v="Our musical is finally ready to come to life, and we're raising funds to help make that happen!"/>
    <n v="500"/>
    <n v="0"/>
    <x v="1"/>
    <x v="0"/>
    <s v="USD"/>
    <n v="1490809450"/>
    <n v="1485629050"/>
    <b v="0"/>
    <n v="3"/>
    <b v="0"/>
    <x v="40"/>
    <n v="0"/>
    <n v="0"/>
    <s v="theater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s v="No Backers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s v="No Backers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s v="No Backers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s v="No Backers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1"/>
    <x v="1"/>
    <s v="GBP"/>
    <n v="1454425128"/>
    <n v="1451833128"/>
    <b v="0"/>
    <n v="46"/>
    <b v="0"/>
    <x v="40"/>
    <n v="0"/>
    <n v="0"/>
    <s v="theater"/>
  </r>
  <r>
    <n v="3877"/>
    <s v="Does NY Heart Me? The Musical (Canceled)"/>
    <s v="Help us record the concept album and stage grand concerts with a fantastic cast and orchestra. Get your tickets, music and more!"/>
    <n v="500"/>
    <n v="0"/>
    <x v="1"/>
    <x v="0"/>
    <s v="USD"/>
    <n v="1481213752"/>
    <n v="1478621752"/>
    <b v="0"/>
    <n v="14"/>
    <b v="0"/>
    <x v="40"/>
    <n v="0"/>
    <n v="0"/>
    <s v="theater"/>
  </r>
  <r>
    <n v="3878"/>
    <s v="Boys In The Arts Scholarship Program (Canceled)"/>
    <s v="Encouraging young males to engage in vocational development in the art of musical theater and related dance classes."/>
    <n v="500"/>
    <n v="0"/>
    <x v="1"/>
    <x v="0"/>
    <s v="USD"/>
    <n v="1435636740"/>
    <n v="1433014746"/>
    <b v="0"/>
    <n v="1"/>
    <b v="0"/>
    <x v="40"/>
    <n v="0"/>
    <n v="0"/>
    <s v="theater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s v="No Backers"/>
    <s v="theater"/>
  </r>
  <r>
    <n v="3880"/>
    <s v="Thoroughly Modern Millie (Canceled)"/>
    <s v="With Russell Grant as Mrs Meers, this classic musical taps into London's Theatro Technis 1-25 October 2014 for its UK fringe premiere!"/>
    <n v="500"/>
    <n v="0"/>
    <x v="1"/>
    <x v="1"/>
    <s v="GBP"/>
    <n v="1406761200"/>
    <n v="1403724820"/>
    <b v="0"/>
    <n v="17"/>
    <b v="0"/>
    <x v="40"/>
    <n v="0"/>
    <n v="0"/>
    <s v="theater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s v="No Backers"/>
    <s v="theater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s v="No Backers"/>
    <s v="theater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s v="No Backers"/>
    <s v="theater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s v="No Backers"/>
    <s v="theater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s v="No Backers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1"/>
    <x v="0"/>
    <s v="USD"/>
    <n v="1430517600"/>
    <n v="1426538129"/>
    <b v="0"/>
    <n v="2"/>
    <b v="0"/>
    <x v="40"/>
    <n v="0"/>
    <n v="0"/>
    <s v="theater"/>
  </r>
  <r>
    <n v="3888"/>
    <s v="Popinjay Productions' The Odyssey"/>
    <s v="We are devising a vibrant new adaptation of Homer's The Odyssey featuring dynamic storytelling, stunning visuals and original music."/>
    <n v="500"/>
    <n v="0"/>
    <x v="2"/>
    <x v="1"/>
    <s v="GBP"/>
    <n v="1488114358"/>
    <n v="1485522358"/>
    <b v="0"/>
    <n v="14"/>
    <b v="0"/>
    <x v="6"/>
    <n v="0"/>
    <n v="0"/>
    <s v="theater"/>
  </r>
  <r>
    <n v="3889"/>
    <s v="Sherri's Playhouse Present's A Heavenly Hand!"/>
    <s v="A romantic comedy about a girl trying to figure out what to do with her life and an angel who comes to help her."/>
    <n v="500"/>
    <n v="0"/>
    <x v="2"/>
    <x v="0"/>
    <s v="USD"/>
    <n v="1420413960"/>
    <n v="1417651630"/>
    <b v="0"/>
    <n v="9"/>
    <b v="0"/>
    <x v="6"/>
    <n v="0"/>
    <n v="0"/>
    <s v="theater"/>
  </r>
  <r>
    <n v="3890"/>
    <s v="Something Wicked This Way Comes"/>
    <s v="Will Power Troupe is the only US group invited to perform in London's Shakespeare Festival. We need your help to bring the USA to UK!"/>
    <n v="500"/>
    <n v="0"/>
    <x v="2"/>
    <x v="0"/>
    <s v="USD"/>
    <n v="1439662344"/>
    <n v="1434478344"/>
    <b v="0"/>
    <n v="8"/>
    <b v="0"/>
    <x v="6"/>
    <n v="0"/>
    <n v="0"/>
    <s v="theater"/>
  </r>
  <r>
    <n v="3891"/>
    <s v="Out of the Box: A Mime Story"/>
    <s v="A comedy about a mime who dreams of becoming a stand up comedian."/>
    <n v="500"/>
    <n v="0"/>
    <x v="2"/>
    <x v="0"/>
    <s v="USD"/>
    <n v="1427086740"/>
    <n v="1424488244"/>
    <b v="0"/>
    <n v="7"/>
    <b v="0"/>
    <x v="6"/>
    <n v="0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s v="No Backers"/>
    <s v="theater"/>
  </r>
  <r>
    <n v="3893"/>
    <s v="MY PRIVATE REVOLUTION"/>
    <s v="An inspiring story of a young girl's journey from childhood to adulthood told through monologue, dialogue, poetry and music and dance."/>
    <n v="500"/>
    <n v="0"/>
    <x v="2"/>
    <x v="0"/>
    <s v="USD"/>
    <n v="1404194400"/>
    <n v="1400600840"/>
    <b v="0"/>
    <n v="84"/>
    <b v="0"/>
    <x v="6"/>
    <n v="0"/>
    <n v="0"/>
    <s v="theater"/>
  </r>
  <r>
    <n v="3894"/>
    <s v="MADE-UP: A Sitcom Theater Special"/>
    <s v="Ryan and Vanessa are hosting Christmas for the first time but instead of a happy celebration, they get a hilarious survival situation."/>
    <n v="500"/>
    <n v="0"/>
    <x v="2"/>
    <x v="0"/>
    <s v="USD"/>
    <n v="1481000340"/>
    <n v="1478386812"/>
    <b v="0"/>
    <n v="11"/>
    <b v="0"/>
    <x v="6"/>
    <n v="0"/>
    <n v="0"/>
    <s v="theater"/>
  </r>
  <r>
    <n v="3895"/>
    <s v="Vestige"/>
    <s v="A Transgender makeup artist calls into question the loyalty of her best friend in a 1980's circus while dealing with her dying mother."/>
    <n v="500"/>
    <n v="0"/>
    <x v="2"/>
    <x v="0"/>
    <s v="USD"/>
    <n v="1425103218"/>
    <n v="1422424818"/>
    <b v="0"/>
    <n v="1"/>
    <b v="0"/>
    <x v="6"/>
    <n v="0"/>
    <n v="0"/>
    <s v="theater"/>
  </r>
  <r>
    <n v="3896"/>
    <s v="Yorick and Company"/>
    <s v="Yorick and Co. is a comedy about a struggling theatre company whose mysterious benefactor starts haunting the show!"/>
    <n v="500"/>
    <n v="0"/>
    <x v="2"/>
    <x v="0"/>
    <s v="USD"/>
    <n v="1402979778"/>
    <n v="1401770178"/>
    <b v="0"/>
    <n v="4"/>
    <b v="0"/>
    <x v="6"/>
    <n v="0"/>
    <n v="0"/>
    <s v="theater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2"/>
    <x v="4"/>
    <s v="NZD"/>
    <n v="1420750683"/>
    <n v="1418158683"/>
    <b v="0"/>
    <n v="10"/>
    <b v="0"/>
    <x v="6"/>
    <n v="0"/>
    <n v="0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2"/>
    <x v="1"/>
    <s v="GBP"/>
    <n v="1439827200"/>
    <n v="1436355270"/>
    <b v="0"/>
    <n v="16"/>
    <b v="0"/>
    <x v="6"/>
    <n v="0"/>
    <n v="0"/>
    <s v="theater"/>
  </r>
  <r>
    <n v="3899"/>
    <s v="RAIN | a theatrical production of life-changing proportions"/>
    <s v="More than just a play, RAIN is an outreach to hurting people who feel disengaged or rejected by others."/>
    <n v="500"/>
    <n v="0"/>
    <x v="2"/>
    <x v="0"/>
    <s v="USD"/>
    <n v="1407868561"/>
    <n v="1406140561"/>
    <b v="0"/>
    <n v="2"/>
    <b v="0"/>
    <x v="6"/>
    <n v="0"/>
    <n v="0"/>
    <s v="theater"/>
  </r>
  <r>
    <n v="3900"/>
    <s v="HUB Theatre Group presents John Logan's RED"/>
    <s v="HUB Theatre Group collaborates with local artists to present John Logan's RED to the community."/>
    <n v="500"/>
    <n v="0"/>
    <x v="2"/>
    <x v="0"/>
    <s v="USD"/>
    <n v="1433988791"/>
    <n v="1431396791"/>
    <b v="0"/>
    <n v="5"/>
    <b v="0"/>
    <x v="6"/>
    <n v="0"/>
    <n v="0"/>
    <s v="theater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2"/>
    <x v="0"/>
    <s v="USD"/>
    <n v="1450554599"/>
    <n v="1447098599"/>
    <b v="0"/>
    <n v="1"/>
    <b v="0"/>
    <x v="6"/>
    <n v="0"/>
    <n v="0"/>
    <s v="theater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2"/>
    <x v="1"/>
    <s v="GBP"/>
    <n v="1479125642"/>
    <n v="1476962042"/>
    <b v="0"/>
    <n v="31"/>
    <b v="0"/>
    <x v="6"/>
    <n v="0"/>
    <n v="0"/>
    <s v="theater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s v="No Backers"/>
    <s v="theater"/>
  </r>
  <r>
    <n v="3904"/>
    <s v="Black America from Prophets to Pimps"/>
    <s v="A play that will cover 4000 years of black history."/>
    <n v="500"/>
    <n v="0"/>
    <x v="2"/>
    <x v="0"/>
    <s v="USD"/>
    <n v="1429074240"/>
    <n v="1427866200"/>
    <b v="0"/>
    <n v="2"/>
    <b v="0"/>
    <x v="6"/>
    <n v="0"/>
    <n v="0"/>
    <s v="theater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2"/>
    <x v="1"/>
    <s v="GBP"/>
    <n v="1434063600"/>
    <n v="1430405903"/>
    <b v="0"/>
    <n v="7"/>
    <b v="0"/>
    <x v="6"/>
    <n v="0"/>
    <n v="0"/>
    <s v="theater"/>
  </r>
  <r>
    <n v="3906"/>
    <s v="First Draft Theatre"/>
    <s v="We will workshop, stage and develop new writing, devised work and adaptations. A joyful leap into the possibilities of an idea!"/>
    <n v="500"/>
    <n v="0"/>
    <x v="2"/>
    <x v="1"/>
    <s v="GBP"/>
    <n v="1435325100"/>
    <n v="1432072893"/>
    <b v="0"/>
    <n v="16"/>
    <b v="0"/>
    <x v="6"/>
    <n v="0"/>
    <n v="0"/>
    <s v="theater"/>
  </r>
  <r>
    <n v="3907"/>
    <s v="Burqa&amp;Rifle: A Drama: Two Women, Two Cultues, Two Histories"/>
    <s v="Burqa&amp;Rifle dramatizes the  encounter between two women -- a vigilante and a convert to Islam."/>
    <n v="500"/>
    <n v="0"/>
    <x v="2"/>
    <x v="0"/>
    <s v="USD"/>
    <n v="1414354080"/>
    <n v="1411587606"/>
    <b v="0"/>
    <n v="4"/>
    <b v="0"/>
    <x v="6"/>
    <n v="0"/>
    <n v="0"/>
    <s v="theater"/>
  </r>
  <r>
    <n v="3908"/>
    <s v="Unconscious Subconscious"/>
    <s v="Death splits apart twin brothers in a questionable car accident. They shared dreams, and now they must share trials in the unknown."/>
    <n v="500"/>
    <n v="0"/>
    <x v="2"/>
    <x v="0"/>
    <s v="USD"/>
    <n v="1406603696"/>
    <n v="1405307696"/>
    <b v="0"/>
    <n v="4"/>
    <b v="0"/>
    <x v="6"/>
    <n v="0"/>
    <n v="0"/>
    <s v="theater"/>
  </r>
  <r>
    <n v="3909"/>
    <s v="Woman2Woman"/>
    <s v="I am trying to put on a gospel comedy stage play that is full of laughter and life lessons as well that will change your life forever,"/>
    <n v="500"/>
    <n v="0"/>
    <x v="2"/>
    <x v="0"/>
    <s v="USD"/>
    <n v="1410424642"/>
    <n v="1407832642"/>
    <b v="0"/>
    <n v="4"/>
    <b v="0"/>
    <x v="6"/>
    <n v="0"/>
    <n v="0"/>
    <s v="theater"/>
  </r>
  <r>
    <n v="3910"/>
    <s v="&quot;SHERLOCK HOLMES AND THE SCARLET AVENGER&quot;"/>
    <s v="Join Sherlock Holmes and Dr. Watson as the first adventure together is dramatized live on-stage!  The game is afoot!"/>
    <n v="500"/>
    <n v="0"/>
    <x v="2"/>
    <x v="0"/>
    <s v="USD"/>
    <n v="1441649397"/>
    <n v="1439057397"/>
    <b v="0"/>
    <n v="3"/>
    <b v="0"/>
    <x v="6"/>
    <n v="0"/>
    <n v="0"/>
    <s v="theater"/>
  </r>
  <r>
    <n v="3911"/>
    <s v="Ministers of Grace"/>
    <s v="â€˜Ministers of Graceâ€™ imagines what the movie Ghostbusters would be like if written by William Shakespeare."/>
    <n v="500"/>
    <n v="0"/>
    <x v="2"/>
    <x v="0"/>
    <s v="USD"/>
    <n v="1417033777"/>
    <n v="1414438177"/>
    <b v="0"/>
    <n v="36"/>
    <b v="0"/>
    <x v="6"/>
    <n v="0"/>
    <n v="0"/>
    <s v="theater"/>
  </r>
  <r>
    <n v="3912"/>
    <s v="JoLee Productions"/>
    <s v="Producing &amp; directing Jake's Women by Neil Simon opening July 9 and running through July 26 for Sonoma Arts Live"/>
    <n v="500"/>
    <n v="0"/>
    <x v="2"/>
    <x v="0"/>
    <s v="USD"/>
    <n v="1429936500"/>
    <n v="1424759330"/>
    <b v="0"/>
    <n v="1"/>
    <b v="0"/>
    <x v="6"/>
    <n v="0"/>
    <n v="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2"/>
    <x v="0"/>
    <s v="USD"/>
    <n v="1448863449"/>
    <n v="1446267849"/>
    <b v="0"/>
    <n v="7"/>
    <b v="0"/>
    <x v="6"/>
    <n v="0"/>
    <n v="0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2"/>
    <x v="1"/>
    <s v="GBP"/>
    <n v="1431298740"/>
    <n v="1429558756"/>
    <b v="0"/>
    <n v="27"/>
    <b v="0"/>
    <x v="6"/>
    <n v="0"/>
    <n v="0"/>
    <s v="theater"/>
  </r>
  <r>
    <n v="3915"/>
    <s v="Hardcross"/>
    <s v="Following the enormous success of Hardcross, we are looking for new ways to bring this wonderful play to a wider audience."/>
    <n v="500"/>
    <n v="0"/>
    <x v="2"/>
    <x v="1"/>
    <s v="GBP"/>
    <n v="1464824309"/>
    <n v="1462232309"/>
    <b v="0"/>
    <n v="1"/>
    <b v="0"/>
    <x v="6"/>
    <n v="0"/>
    <n v="0"/>
    <s v="theater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s v="No Backers"/>
    <s v="theater"/>
  </r>
  <r>
    <n v="3917"/>
    <s v="Romeo and Juliet by Cry of Curs"/>
    <s v="We place the actors and script to the fore, with productions stripped down to barest level, aiming to make theatre accessible."/>
    <n v="500"/>
    <n v="0"/>
    <x v="2"/>
    <x v="1"/>
    <s v="GBP"/>
    <n v="1410439161"/>
    <n v="1407847161"/>
    <b v="0"/>
    <n v="1"/>
    <b v="0"/>
    <x v="6"/>
    <n v="0"/>
    <n v="0"/>
    <s v="theater"/>
  </r>
  <r>
    <n v="3918"/>
    <s v="The Singing Teacher"/>
    <s v="A fantastic new comedy coming to the West End 2014.  An Alan Ayckbourn meets Richard Curtis style comedy. Who knew singing was therapy!"/>
    <n v="500"/>
    <n v="0"/>
    <x v="2"/>
    <x v="1"/>
    <s v="GBP"/>
    <n v="1407168000"/>
    <n v="1406131023"/>
    <b v="0"/>
    <n v="3"/>
    <b v="0"/>
    <x v="6"/>
    <n v="0"/>
    <n v="0"/>
    <s v="theater"/>
  </r>
  <r>
    <n v="3919"/>
    <s v="After The Blue"/>
    <s v="Two sisters living in a Cornish seaside town attempt to hide and escape from a life- circle of deceit, abuse, incest and revenge."/>
    <n v="500"/>
    <n v="0"/>
    <x v="2"/>
    <x v="1"/>
    <s v="GBP"/>
    <n v="1453075200"/>
    <n v="1450628773"/>
    <b v="0"/>
    <n v="3"/>
    <b v="0"/>
    <x v="6"/>
    <n v="0"/>
    <n v="0"/>
    <s v="theater"/>
  </r>
  <r>
    <n v="3920"/>
    <s v="'SCARAMOUCHE JONES'' by Justin Butcher"/>
    <s v="An enthralling tale charting the ecstasies and tragedies behind the seven white masks of centenarian clown,Scaramouche Jones."/>
    <n v="500"/>
    <n v="0"/>
    <x v="2"/>
    <x v="1"/>
    <s v="GBP"/>
    <n v="1479032260"/>
    <n v="1476436660"/>
    <b v="0"/>
    <n v="3"/>
    <b v="0"/>
    <x v="6"/>
    <n v="0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s v="No Backers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2"/>
    <x v="0"/>
    <s v="USD"/>
    <n v="1425337200"/>
    <n v="1421432810"/>
    <b v="0"/>
    <n v="6"/>
    <b v="0"/>
    <x v="6"/>
    <n v="0"/>
    <n v="0"/>
    <s v="theater"/>
  </r>
  <r>
    <n v="3923"/>
    <s v="Mrs Roosevelt Flies to London UK tour"/>
    <s v="Eleanor Roosevelt: Passionate campaigner for human rights, champion for peace, staunch supporter of FDR's policies, betrayed wife."/>
    <n v="500"/>
    <n v="0"/>
    <x v="2"/>
    <x v="1"/>
    <s v="GBP"/>
    <n v="1428622271"/>
    <n v="1426203071"/>
    <b v="0"/>
    <n v="17"/>
    <b v="0"/>
    <x v="6"/>
    <n v="0"/>
    <n v="0"/>
    <s v="theater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2"/>
    <x v="0"/>
    <s v="USD"/>
    <n v="1403823722"/>
    <n v="1401231722"/>
    <b v="0"/>
    <n v="40"/>
    <b v="0"/>
    <x v="6"/>
    <n v="0"/>
    <n v="0"/>
    <s v="theater"/>
  </r>
  <r>
    <n v="3925"/>
    <s v="Help Save High School Theater"/>
    <s v="Help Save High School Theater Program_x000a_Your donations will be used to purchase props, build sets, and costumes."/>
    <n v="500"/>
    <n v="0"/>
    <x v="2"/>
    <x v="0"/>
    <s v="USD"/>
    <n v="1406753639"/>
    <n v="1404161639"/>
    <b v="0"/>
    <n v="3"/>
    <b v="0"/>
    <x v="6"/>
    <n v="0"/>
    <n v="0"/>
    <s v="theater"/>
  </r>
  <r>
    <n v="3926"/>
    <s v="Caryl Churchill's 'Top Girls' - NSW HSC Text"/>
    <s v="Producing syllabus-relevant theatre targeted to HSC students on the NSW Central Coast"/>
    <n v="500"/>
    <n v="0"/>
    <x v="2"/>
    <x v="2"/>
    <s v="AUD"/>
    <n v="1419645748"/>
    <n v="1417053748"/>
    <b v="0"/>
    <n v="1"/>
    <b v="0"/>
    <x v="6"/>
    <n v="0"/>
    <n v="0"/>
    <s v="theater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2"/>
    <x v="1"/>
    <s v="GBP"/>
    <n v="1407565504"/>
    <n v="1404973504"/>
    <b v="0"/>
    <n v="2"/>
    <b v="0"/>
    <x v="6"/>
    <n v="0"/>
    <n v="0"/>
    <s v="theater"/>
  </r>
  <r>
    <n v="3928"/>
    <s v="CHARM by Philip Dawkins"/>
    <s v="&quot;Charm&quot; class is in session! Mama Darleena, a transgender African-American woman, shares rules for etiquette with her LGBTQ students."/>
    <n v="500"/>
    <n v="0"/>
    <x v="2"/>
    <x v="0"/>
    <s v="USD"/>
    <n v="1444971540"/>
    <n v="1442593427"/>
    <b v="0"/>
    <n v="7"/>
    <b v="0"/>
    <x v="6"/>
    <n v="0"/>
    <n v="0"/>
    <s v="theater"/>
  </r>
  <r>
    <n v="3929"/>
    <s v="Comedy Of Errors: Antioch Community High School"/>
    <s v="We need to raise funds to bring this elaborate production to life with special FX makeup, highly detailed sets, and costumes."/>
    <n v="500"/>
    <n v="0"/>
    <x v="2"/>
    <x v="0"/>
    <s v="USD"/>
    <n v="1474228265"/>
    <n v="1471636265"/>
    <b v="0"/>
    <n v="14"/>
    <b v="0"/>
    <x v="6"/>
    <n v="0"/>
    <n v="0"/>
    <s v="theater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s v="No Backers"/>
    <s v="theater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s v="No Backers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2"/>
    <x v="0"/>
    <s v="USD"/>
    <n v="1458097364"/>
    <n v="1455508964"/>
    <b v="0"/>
    <n v="1"/>
    <b v="0"/>
    <x v="6"/>
    <n v="0"/>
    <n v="0"/>
    <s v="theater"/>
  </r>
  <r>
    <n v="3933"/>
    <s v="Three for 5: A King's Story"/>
    <s v="Presenting the complete three part of writer/director Ty Foard's &quot;A King's Story&quot; ...a dramatic artistic one director play festival"/>
    <n v="500"/>
    <n v="0"/>
    <x v="2"/>
    <x v="0"/>
    <s v="USD"/>
    <n v="1468716180"/>
    <n v="1466205262"/>
    <b v="0"/>
    <n v="12"/>
    <b v="0"/>
    <x v="6"/>
    <n v="0"/>
    <n v="0"/>
    <s v="theater"/>
  </r>
  <r>
    <n v="3934"/>
    <s v="&quot;A Measure of Normalcy&quot;"/>
    <s v="Lost youth and lost souls struggle to find meaning amid dingy basements, vanishing malls, and a bleak Midwestern summer."/>
    <n v="500"/>
    <n v="0"/>
    <x v="2"/>
    <x v="0"/>
    <s v="USD"/>
    <n v="1443704400"/>
    <n v="1439827639"/>
    <b v="0"/>
    <n v="12"/>
    <b v="0"/>
    <x v="6"/>
    <n v="0"/>
    <n v="0"/>
    <s v="theater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2"/>
    <x v="1"/>
    <s v="GBP"/>
    <n v="1443973546"/>
    <n v="1438789546"/>
    <b v="0"/>
    <n v="23"/>
    <b v="0"/>
    <x v="6"/>
    <n v="0"/>
    <n v="0"/>
    <s v="theater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s v="No Backers"/>
    <s v="theater"/>
  </r>
  <r>
    <n v="3937"/>
    <s v="Fever - a workshop production"/>
    <s v="Support the artists of the new play FEVER: a story of love, friendship and sonnets. Donate to help us develop this production!"/>
    <n v="500"/>
    <n v="0"/>
    <x v="2"/>
    <x v="0"/>
    <s v="USD"/>
    <n v="1468249760"/>
    <n v="1465830560"/>
    <b v="0"/>
    <n v="10"/>
    <b v="0"/>
    <x v="6"/>
    <n v="0"/>
    <n v="0"/>
    <s v="theater"/>
  </r>
  <r>
    <n v="3938"/>
    <s v="Broken Alley â€”Â Year 3"/>
    <s v="We Kickstarted Broken Alley Theatre in the summer of 2013. It's been an amazing two years. This year, BATx goes bigger than ever."/>
    <n v="500"/>
    <n v="0"/>
    <x v="2"/>
    <x v="0"/>
    <s v="USD"/>
    <n v="1435441454"/>
    <n v="1432763054"/>
    <b v="0"/>
    <n v="5"/>
    <b v="0"/>
    <x v="6"/>
    <n v="0"/>
    <n v="0"/>
    <s v="theater"/>
  </r>
  <r>
    <n v="3939"/>
    <s v="'Potter.' Funding 2015"/>
    <s v="'Potter.' is a parody of the popular Harry Potter series allowing aspiring actors a chance to work in a professional production."/>
    <n v="500"/>
    <n v="0"/>
    <x v="2"/>
    <x v="2"/>
    <s v="AUD"/>
    <n v="1412656200"/>
    <n v="1412328979"/>
    <b v="0"/>
    <n v="1"/>
    <b v="0"/>
    <x v="6"/>
    <n v="0"/>
    <n v="0"/>
    <s v="theater"/>
  </r>
  <r>
    <n v="3940"/>
    <s v="Attraction"/>
    <s v="A Stage Play that will bring you to the edge of your seat , leave you thinkin and will also have you laughing while enjoyin the talent"/>
    <n v="500"/>
    <n v="0"/>
    <x v="2"/>
    <x v="0"/>
    <s v="USD"/>
    <n v="1420199351"/>
    <n v="1416311351"/>
    <b v="0"/>
    <n v="2"/>
    <b v="0"/>
    <x v="6"/>
    <n v="0"/>
    <n v="0"/>
    <s v="theater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2"/>
    <x v="0"/>
    <s v="USD"/>
    <n v="1416877200"/>
    <n v="1414505137"/>
    <b v="0"/>
    <n v="2"/>
    <b v="0"/>
    <x v="6"/>
    <n v="0"/>
    <n v="0"/>
    <s v="theater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s v="No Backers"/>
    <s v="theater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2"/>
    <x v="0"/>
    <s v="USD"/>
    <n v="1446483000"/>
    <n v="1443811268"/>
    <b v="0"/>
    <n v="13"/>
    <b v="0"/>
    <x v="6"/>
    <n v="0"/>
    <n v="0"/>
    <s v="theater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s v="No Backers"/>
    <s v="theater"/>
  </r>
  <r>
    <n v="3945"/>
    <s v="Camp Curtain Call: Star Wars (A Parody)"/>
    <s v="We do a theatre camp for kids every summer doing parady shows of diff stories for kids to learn theater. This year is Star Wars Parody."/>
    <n v="450"/>
    <n v="0"/>
    <x v="2"/>
    <x v="0"/>
    <s v="USD"/>
    <n v="1431717268"/>
    <n v="1429125268"/>
    <b v="0"/>
    <n v="1"/>
    <b v="0"/>
    <x v="6"/>
    <n v="0"/>
    <n v="0"/>
    <s v="theater"/>
  </r>
  <r>
    <n v="3946"/>
    <s v="DR. Mecurio's Mythical Marvels &amp; Beastiry"/>
    <s v="Dr. Mecurio's is an original work of fantasy designed and written for the stage."/>
    <n v="450"/>
    <n v="0"/>
    <x v="2"/>
    <x v="0"/>
    <s v="USD"/>
    <n v="1425110400"/>
    <n v="1422388822"/>
    <b v="0"/>
    <n v="5"/>
    <b v="0"/>
    <x v="6"/>
    <n v="0"/>
    <n v="0"/>
    <s v="theater"/>
  </r>
  <r>
    <n v="3947"/>
    <s v="Tell'em I'm Gonna Make It"/>
    <s v="Soon to be known as one of the greatest gospel stage plays of all times. Great hit in New England and now we want to take  it on tour"/>
    <n v="450"/>
    <n v="0"/>
    <x v="2"/>
    <x v="0"/>
    <s v="USD"/>
    <n v="1475378744"/>
    <n v="1472786744"/>
    <b v="0"/>
    <n v="2"/>
    <b v="0"/>
    <x v="6"/>
    <n v="0"/>
    <n v="0"/>
    <s v="theater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s v="No Backers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2"/>
    <x v="2"/>
    <s v="AUD"/>
    <n v="1423623221"/>
    <n v="1421031221"/>
    <b v="0"/>
    <n v="32"/>
    <b v="0"/>
    <x v="6"/>
    <n v="0"/>
    <n v="0"/>
    <s v="theater"/>
  </r>
  <r>
    <n v="3950"/>
    <s v="The Great Elephant Repertory Company"/>
    <s v="With the Great Elephant Repertory we can reach those children who are perceived unreachable, educating them through performance art."/>
    <n v="420"/>
    <n v="0"/>
    <x v="2"/>
    <x v="0"/>
    <s v="USD"/>
    <n v="1460140500"/>
    <n v="1457628680"/>
    <b v="0"/>
    <n v="1"/>
    <b v="0"/>
    <x v="6"/>
    <n v="0"/>
    <n v="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2"/>
    <x v="17"/>
    <s v="EUR"/>
    <n v="1462301342"/>
    <n v="1457120942"/>
    <b v="0"/>
    <n v="1"/>
    <b v="0"/>
    <x v="6"/>
    <n v="0"/>
    <n v="0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2"/>
    <x v="0"/>
    <s v="USD"/>
    <n v="1445885890"/>
    <n v="1440701890"/>
    <b v="0"/>
    <n v="1"/>
    <b v="0"/>
    <x v="6"/>
    <n v="0"/>
    <n v="0"/>
    <s v="theater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s v="No Backers"/>
    <s v="theater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s v="No Backers"/>
    <s v="theater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2"/>
    <x v="0"/>
    <s v="USD"/>
    <n v="1448745741"/>
    <n v="1446150141"/>
    <b v="0"/>
    <n v="8"/>
    <b v="0"/>
    <x v="6"/>
    <n v="0"/>
    <n v="0"/>
    <s v="theater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s v="No Backers"/>
    <s v="theater"/>
  </r>
  <r>
    <n v="3957"/>
    <s v="Yada.Yada.Yada. An Unauthorized Seinfeld Event. 9 in 90"/>
    <s v="A play about something, or maybe nothing. Four actors depicting all 9 seasons of Seinfeld in 90 minutes."/>
    <n v="400"/>
    <n v="0"/>
    <x v="2"/>
    <x v="0"/>
    <s v="USD"/>
    <n v="1468020354"/>
    <n v="1464045954"/>
    <b v="0"/>
    <n v="1"/>
    <b v="0"/>
    <x v="6"/>
    <n v="0"/>
    <n v="0"/>
    <s v="theater"/>
  </r>
  <r>
    <n v="3958"/>
    <s v="Shakespeare with Noodles:  Henry IV"/>
    <s v="A children's theatre group constructing props out of swimming noodles to provide free Shakespeare in the parks to local communities."/>
    <n v="400"/>
    <n v="0"/>
    <x v="2"/>
    <x v="0"/>
    <s v="USD"/>
    <n v="1406988000"/>
    <n v="1403822912"/>
    <b v="0"/>
    <n v="16"/>
    <b v="0"/>
    <x v="6"/>
    <n v="0"/>
    <n v="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2"/>
    <x v="0"/>
    <s v="USD"/>
    <n v="1411930556"/>
    <n v="1409338556"/>
    <b v="0"/>
    <n v="12"/>
    <b v="0"/>
    <x v="6"/>
    <n v="0"/>
    <n v="0"/>
    <s v="theater"/>
  </r>
  <r>
    <n v="3960"/>
    <s v="In The Time of New York"/>
    <s v="You are closer to your dreams than what you expect, your demons will always wait for you to realize them, theyâ€™ll torture you Manny."/>
    <n v="400"/>
    <n v="0"/>
    <x v="2"/>
    <x v="0"/>
    <s v="USD"/>
    <n v="1451852256"/>
    <n v="1449260256"/>
    <b v="0"/>
    <n v="4"/>
    <b v="0"/>
    <x v="6"/>
    <n v="0"/>
    <n v="0"/>
    <s v="theater"/>
  </r>
  <r>
    <n v="3961"/>
    <s v="New Edinburgh play"/>
    <s v="I've written a fun new play exploring the reality of gay stereotypes in 2014 - with accommodation and venue hire it needs some dough :)"/>
    <n v="400"/>
    <n v="0"/>
    <x v="2"/>
    <x v="1"/>
    <s v="GBP"/>
    <n v="1399584210"/>
    <n v="1397683410"/>
    <b v="0"/>
    <n v="2"/>
    <b v="0"/>
    <x v="6"/>
    <n v="0"/>
    <n v="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2"/>
    <x v="1"/>
    <s v="GBP"/>
    <n v="1448722494"/>
    <n v="1446562494"/>
    <b v="0"/>
    <n v="3"/>
    <b v="0"/>
    <x v="6"/>
    <n v="0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s v="No Backers"/>
    <s v="theater"/>
  </r>
  <r>
    <n v="3964"/>
    <s v="MAMA'Z BA-B: The StagePlay"/>
    <s v="&quot;MAMA'Z BA-B&quot; is the story of Marcus Williams who struggles to find a place for himself as a young black male."/>
    <n v="400"/>
    <n v="0"/>
    <x v="2"/>
    <x v="0"/>
    <s v="USD"/>
    <n v="1429460386"/>
    <n v="1424279986"/>
    <b v="0"/>
    <n v="3"/>
    <b v="0"/>
    <x v="6"/>
    <n v="0"/>
    <n v="0"/>
    <s v="theater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2"/>
    <x v="0"/>
    <s v="USD"/>
    <n v="1460608780"/>
    <n v="1455428380"/>
    <b v="0"/>
    <n v="4"/>
    <b v="0"/>
    <x v="6"/>
    <n v="0"/>
    <n v="0"/>
    <s v="theater"/>
  </r>
  <r>
    <n v="3966"/>
    <s v="Moroccan National Debate Team"/>
    <s v="MNDT will be the first Moroccan Team in history to participate in the WSDC. the worldâ€™s biggest high school debate tournament."/>
    <n v="400"/>
    <n v="0"/>
    <x v="2"/>
    <x v="0"/>
    <s v="USD"/>
    <n v="1406170740"/>
    <n v="1402506278"/>
    <b v="0"/>
    <n v="2"/>
    <b v="0"/>
    <x v="6"/>
    <n v="0"/>
    <n v="0"/>
    <s v="theater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2"/>
    <x v="0"/>
    <s v="USD"/>
    <n v="1488783507"/>
    <n v="1486191507"/>
    <b v="0"/>
    <n v="10"/>
    <b v="0"/>
    <x v="6"/>
    <n v="0"/>
    <n v="0"/>
    <s v="theater"/>
  </r>
  <r>
    <n v="3968"/>
    <s v="Scarlet Letters (a play with songs)"/>
    <s v="&quot;On the breast of her gown, in fine red cloth, appeared the letter A.&quot; But what about the rest of the alphabet?"/>
    <n v="400"/>
    <n v="0"/>
    <x v="2"/>
    <x v="0"/>
    <s v="USD"/>
    <n v="1463945673"/>
    <n v="1458761673"/>
    <b v="0"/>
    <n v="11"/>
    <b v="0"/>
    <x v="6"/>
    <n v="0"/>
    <n v="0"/>
    <s v="theater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2"/>
    <x v="0"/>
    <s v="USD"/>
    <n v="1472442900"/>
    <n v="1471638646"/>
    <b v="0"/>
    <n v="6"/>
    <b v="0"/>
    <x v="6"/>
    <n v="0"/>
    <n v="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2"/>
    <x v="0"/>
    <s v="USD"/>
    <n v="1460925811"/>
    <n v="1458333811"/>
    <b v="0"/>
    <n v="2"/>
    <b v="0"/>
    <x v="6"/>
    <n v="0"/>
    <n v="0"/>
    <s v="theater"/>
  </r>
  <r>
    <n v="3971"/>
    <s v="The Sentinel &amp; The Showman"/>
    <s v="The timeless story of the struggling actor, the faithful agent and   the reality of what constitutes success and failure in Hollywood."/>
    <n v="350"/>
    <n v="0"/>
    <x v="2"/>
    <x v="0"/>
    <s v="USD"/>
    <n v="1405947126"/>
    <n v="1403355126"/>
    <b v="0"/>
    <n v="6"/>
    <b v="0"/>
    <x v="6"/>
    <n v="0"/>
    <n v="0"/>
    <s v="theater"/>
  </r>
  <r>
    <n v="3972"/>
    <s v="Valkyrie Theatre Company"/>
    <s v="We're a horror based theatre company in Oklahoma City beginning our first season of shows."/>
    <n v="350"/>
    <n v="0"/>
    <x v="2"/>
    <x v="0"/>
    <s v="USD"/>
    <n v="1423186634"/>
    <n v="1418002634"/>
    <b v="0"/>
    <n v="8"/>
    <b v="0"/>
    <x v="6"/>
    <n v="0"/>
    <n v="0"/>
    <s v="theater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2"/>
    <x v="0"/>
    <s v="USD"/>
    <n v="1462766400"/>
    <n v="1460219110"/>
    <b v="0"/>
    <n v="37"/>
    <b v="0"/>
    <x v="6"/>
    <n v="0"/>
    <n v="0"/>
    <s v="theater"/>
  </r>
  <r>
    <n v="3974"/>
    <s v="The Taming of the Shrew"/>
    <s v="We are performing Shakespeare's &quot;The Taming of the Shrew&quot; in its original Elizabethan setting at the Oxford Shakespeare Festival."/>
    <n v="350"/>
    <n v="0"/>
    <x v="2"/>
    <x v="1"/>
    <s v="GBP"/>
    <n v="1464872848"/>
    <n v="1462280848"/>
    <b v="0"/>
    <n v="11"/>
    <b v="0"/>
    <x v="6"/>
    <n v="0"/>
    <n v="0"/>
    <s v="theater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s v="No Backers"/>
    <s v="theater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2"/>
    <x v="0"/>
    <s v="USD"/>
    <n v="1406876400"/>
    <n v="1405024561"/>
    <b v="0"/>
    <n v="10"/>
    <b v="0"/>
    <x v="6"/>
    <n v="0"/>
    <n v="0"/>
    <s v="theater"/>
  </r>
  <r>
    <n v="3977"/>
    <s v="Tales of a Dragon KNIGHT"/>
    <s v="Created for the greatest stages of the world, will captivate the hearts of its audience with a Powerful Story Line &amp; Magical creatures!"/>
    <n v="350"/>
    <n v="0"/>
    <x v="2"/>
    <x v="0"/>
    <s v="USD"/>
    <n v="1469213732"/>
    <n v="1466621732"/>
    <b v="0"/>
    <n v="6"/>
    <b v="0"/>
    <x v="6"/>
    <n v="0"/>
    <n v="0"/>
    <s v="theater"/>
  </r>
  <r>
    <n v="3978"/>
    <s v="For Colored Girl Play Production"/>
    <s v="Staged play within the communities of eastern ( Kinston Wilson Wilmington ) North Carolina ! Funds will allow a child to attend! THX"/>
    <n v="350"/>
    <n v="0"/>
    <x v="2"/>
    <x v="0"/>
    <s v="USD"/>
    <n v="1422717953"/>
    <n v="1417533953"/>
    <b v="0"/>
    <n v="8"/>
    <b v="0"/>
    <x v="6"/>
    <n v="0"/>
    <n v="0"/>
    <s v="theater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2"/>
    <x v="1"/>
    <s v="GBP"/>
    <n v="1427659200"/>
    <n v="1425678057"/>
    <b v="0"/>
    <n v="6"/>
    <b v="0"/>
    <x v="6"/>
    <n v="0"/>
    <n v="0"/>
    <s v="theater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2"/>
    <x v="0"/>
    <s v="USD"/>
    <n v="1404570147"/>
    <n v="1401978147"/>
    <b v="0"/>
    <n v="7"/>
    <b v="0"/>
    <x v="6"/>
    <n v="0"/>
    <n v="0"/>
    <s v="theater"/>
  </r>
  <r>
    <n v="3981"/>
    <s v="BEIRUT, LADY OF LEBANON"/>
    <s v="A Theatrical Production Celebrating the Lebanese Culture and the Human Spirit in Time of War."/>
    <n v="350"/>
    <n v="0"/>
    <x v="2"/>
    <x v="0"/>
    <s v="USD"/>
    <n v="1468729149"/>
    <n v="1463545149"/>
    <b v="0"/>
    <n v="7"/>
    <b v="0"/>
    <x v="6"/>
    <n v="0"/>
    <n v="0"/>
    <s v="theater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2"/>
    <x v="1"/>
    <s v="GBP"/>
    <n v="1436297180"/>
    <n v="1431113180"/>
    <b v="0"/>
    <n v="5"/>
    <b v="0"/>
    <x v="6"/>
    <n v="0"/>
    <n v="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2"/>
    <x v="0"/>
    <s v="USD"/>
    <n v="1400569140"/>
    <n v="1397854356"/>
    <b v="0"/>
    <n v="46"/>
    <b v="0"/>
    <x v="6"/>
    <n v="0"/>
    <n v="0"/>
    <s v="theater"/>
  </r>
  <r>
    <n v="3984"/>
    <s v="Fantastic Mr Fox - Novus Theatre"/>
    <s v="Novus Theatre bring you their new show 'Fantastic Mr Fox'. We hope to improve the pay for our cast and crew through Kickstarter."/>
    <n v="315"/>
    <n v="0"/>
    <x v="2"/>
    <x v="1"/>
    <s v="GBP"/>
    <n v="1415404800"/>
    <n v="1412809644"/>
    <b v="0"/>
    <n v="10"/>
    <b v="0"/>
    <x v="6"/>
    <n v="0"/>
    <n v="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2"/>
    <x v="0"/>
    <s v="USD"/>
    <n v="1456002300"/>
    <n v="1454173120"/>
    <b v="0"/>
    <n v="19"/>
    <b v="0"/>
    <x v="6"/>
    <n v="0"/>
    <n v="0"/>
    <s v="theater"/>
  </r>
  <r>
    <n v="3986"/>
    <s v="Hippolytos - Polish Tour"/>
    <s v="After a successful run at London's Cockpit Theatre, we are invited to perform in Gardzienice OPT and at Teatr Polski in Warsaw, Poland."/>
    <n v="300"/>
    <n v="0"/>
    <x v="2"/>
    <x v="1"/>
    <s v="GBP"/>
    <n v="1462539840"/>
    <n v="1460034594"/>
    <b v="0"/>
    <n v="13"/>
    <b v="0"/>
    <x v="6"/>
    <n v="0"/>
    <n v="0"/>
    <s v="theater"/>
  </r>
  <r>
    <n v="3987"/>
    <s v="Write Now 5"/>
    <s v="Write Now 5 is a new writing festival in south east London promoting new work from emerging playwrights."/>
    <n v="300"/>
    <n v="0"/>
    <x v="2"/>
    <x v="1"/>
    <s v="GBP"/>
    <n v="1400278290"/>
    <n v="1399414290"/>
    <b v="0"/>
    <n v="13"/>
    <b v="0"/>
    <x v="6"/>
    <n v="0"/>
    <n v="0"/>
    <s v="theater"/>
  </r>
  <r>
    <n v="3988"/>
    <s v="Folk-Tales: What Stories Do Your Folks Tell?"/>
    <s v="An evening of of stories based both in myth and truth."/>
    <n v="300"/>
    <n v="0"/>
    <x v="2"/>
    <x v="0"/>
    <s v="USD"/>
    <n v="1440813413"/>
    <n v="1439517413"/>
    <b v="0"/>
    <n v="4"/>
    <b v="0"/>
    <x v="6"/>
    <n v="0"/>
    <n v="0"/>
    <s v="theater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s v="No Backers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2"/>
    <x v="1"/>
    <s v="GBP"/>
    <n v="1456934893"/>
    <n v="1454342893"/>
    <b v="0"/>
    <n v="3"/>
    <b v="0"/>
    <x v="6"/>
    <n v="0"/>
    <n v="0"/>
    <s v="theater"/>
  </r>
  <r>
    <n v="3991"/>
    <s v="NTACTheatre - North Texas Actor's Collaborative Theatre"/>
    <s v="North Texas first actor-driven theatre company needs your help"/>
    <n v="300"/>
    <n v="0"/>
    <x v="2"/>
    <x v="0"/>
    <s v="USD"/>
    <n v="1433086082"/>
    <n v="1430494082"/>
    <b v="0"/>
    <n v="1"/>
    <b v="0"/>
    <x v="6"/>
    <n v="0"/>
    <n v="0"/>
    <s v="theater"/>
  </r>
  <r>
    <n v="3992"/>
    <s v="Tearing Down Cabrini-Green, a dynamic social commentary."/>
    <s v="A richly textured and intellectually powerful social commentary about family, community and America."/>
    <n v="300"/>
    <n v="0"/>
    <x v="2"/>
    <x v="0"/>
    <s v="USD"/>
    <n v="1449876859"/>
    <n v="1444689259"/>
    <b v="0"/>
    <n v="9"/>
    <b v="0"/>
    <x v="6"/>
    <n v="0"/>
    <n v="0"/>
    <s v="theater"/>
  </r>
  <r>
    <n v="3993"/>
    <s v="Invincible Diamonds: A Survivor's Guide"/>
    <s v="I am seeking to turn my collection of urban poetry into a stage play. My desire is to inspire victims to heal."/>
    <n v="300"/>
    <n v="0"/>
    <x v="2"/>
    <x v="0"/>
    <s v="USD"/>
    <n v="1431549912"/>
    <n v="1428957912"/>
    <b v="0"/>
    <n v="1"/>
    <b v="0"/>
    <x v="6"/>
    <n v="0"/>
    <n v="0"/>
    <s v="theater"/>
  </r>
  <r>
    <n v="3994"/>
    <s v="Poles Apart - A Play in 2 Acts"/>
    <s v="Is Henson willing to dare risk a theatrical speaking tour of his North Pole adventures...and more?"/>
    <n v="300"/>
    <n v="0"/>
    <x v="2"/>
    <x v="0"/>
    <s v="USD"/>
    <n v="1405761690"/>
    <n v="1403169690"/>
    <b v="0"/>
    <n v="1"/>
    <b v="0"/>
    <x v="6"/>
    <n v="0"/>
    <n v="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2"/>
    <x v="1"/>
    <s v="GBP"/>
    <n v="1423913220"/>
    <n v="1421339077"/>
    <b v="0"/>
    <n v="4"/>
    <b v="0"/>
    <x v="6"/>
    <n v="0"/>
    <n v="0"/>
    <s v="theater"/>
  </r>
  <r>
    <n v="3996"/>
    <s v="Anansi the Spider - An African Folktale"/>
    <s v="The African tale of Anansi the Spider is that of a trickster who often uses cleverness and harmless jokes to get what he wants."/>
    <n v="300"/>
    <n v="0"/>
    <x v="2"/>
    <x v="0"/>
    <s v="USD"/>
    <n v="1416499440"/>
    <n v="1415341464"/>
    <b v="0"/>
    <n v="17"/>
    <b v="0"/>
    <x v="6"/>
    <n v="0"/>
    <n v="0"/>
    <s v="theater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s v="No Backers"/>
    <s v="theater"/>
  </r>
  <r>
    <n v="3998"/>
    <s v="Forsaken Angels-A New Play"/>
    <s v="Forsaken Angels, a powerful new play by William Leary, author of DCMTA's Best Of 2014 Play Masquerade."/>
    <n v="300"/>
    <n v="0"/>
    <x v="2"/>
    <x v="0"/>
    <s v="USD"/>
    <n v="1427580426"/>
    <n v="1424992026"/>
    <b v="0"/>
    <n v="12"/>
    <b v="0"/>
    <x v="6"/>
    <n v="0"/>
    <n v="0"/>
    <s v="theater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2"/>
    <x v="0"/>
    <s v="USD"/>
    <n v="1409514709"/>
    <n v="1406058798"/>
    <b v="0"/>
    <n v="14"/>
    <b v="0"/>
    <x v="6"/>
    <n v="0"/>
    <n v="0"/>
    <s v="theater"/>
  </r>
  <r>
    <n v="4000"/>
    <s v="The Escorts"/>
    <s v="An Enticing Trip into the World of Assisted Dying"/>
    <n v="300"/>
    <n v="0"/>
    <x v="2"/>
    <x v="0"/>
    <s v="USD"/>
    <n v="1462631358"/>
    <n v="1457450958"/>
    <b v="0"/>
    <n v="1"/>
    <b v="0"/>
    <x v="6"/>
    <n v="0"/>
    <n v="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2"/>
    <x v="1"/>
    <s v="GBP"/>
    <n v="1488394800"/>
    <n v="1486681708"/>
    <b v="0"/>
    <n v="14"/>
    <b v="0"/>
    <x v="6"/>
    <n v="0"/>
    <n v="0"/>
    <s v="theater"/>
  </r>
  <r>
    <n v="4002"/>
    <s v="Terry Pratchett's Wyrd Sisters"/>
    <s v="Bring Wyrd Sisters, a comedy of Shakespearean proportions, to small-town Texas. Loosely parodies the â€œScottish Play.â€"/>
    <n v="300"/>
    <n v="0"/>
    <x v="2"/>
    <x v="0"/>
    <s v="USD"/>
    <n v="1411779761"/>
    <n v="1409187761"/>
    <b v="0"/>
    <n v="4"/>
    <b v="0"/>
    <x v="6"/>
    <n v="0"/>
    <n v="0"/>
    <s v="theater"/>
  </r>
  <r>
    <n v="4003"/>
    <s v="MAMA BA-B: The Stage Play"/>
    <s v="&quot;MAMA'Z BA-B&quot; is the story of Marcus Williams who struggles to find a place for himself as a young black male."/>
    <n v="300"/>
    <n v="0"/>
    <x v="2"/>
    <x v="0"/>
    <s v="USD"/>
    <n v="1424009147"/>
    <n v="1421417147"/>
    <b v="0"/>
    <n v="2"/>
    <b v="0"/>
    <x v="6"/>
    <n v="0"/>
    <n v="0"/>
    <s v="theater"/>
  </r>
  <r>
    <n v="4004"/>
    <s v="South Florida Tours"/>
    <s v="Help Launch The Queen Into South Florida!"/>
    <n v="300"/>
    <n v="0"/>
    <x v="2"/>
    <x v="0"/>
    <s v="USD"/>
    <n v="1412740457"/>
    <n v="1410148457"/>
    <b v="0"/>
    <n v="1"/>
    <b v="0"/>
    <x v="6"/>
    <n v="0"/>
    <n v="0"/>
    <s v="theater"/>
  </r>
  <r>
    <n v="4005"/>
    <s v="Bringing more Art to the Community"/>
    <s v="Help us bring more Art to the Community. It's our second production, Fences by August Wilson. Help us make it a success!"/>
    <n v="300"/>
    <n v="0"/>
    <x v="2"/>
    <x v="0"/>
    <s v="USD"/>
    <n v="1413832985"/>
    <n v="1408648985"/>
    <b v="0"/>
    <n v="2"/>
    <b v="0"/>
    <x v="6"/>
    <n v="0"/>
    <n v="0"/>
    <s v="theater"/>
  </r>
  <r>
    <n v="4006"/>
    <s v="&quot;The Norwegians&quot; Midwestern Tour"/>
    <s v="Olive and Betty have cheating boyfriends. The solution: Gus and Tor, two Norwegian hit men who specialize in solving such problems."/>
    <n v="300"/>
    <n v="0"/>
    <x v="2"/>
    <x v="0"/>
    <s v="USD"/>
    <n v="1455647587"/>
    <n v="1453487587"/>
    <b v="0"/>
    <n v="1"/>
    <b v="0"/>
    <x v="6"/>
    <n v="0"/>
    <n v="0"/>
    <s v="theater"/>
  </r>
  <r>
    <n v="4007"/>
    <s v="POLES APART - A PLAY IN 2 ACTS"/>
    <s v="Is the public ready to hear Matt's story? Is he willing to risk public speaking and the waning reputation among his own race?"/>
    <n v="300"/>
    <n v="0"/>
    <x v="2"/>
    <x v="0"/>
    <s v="USD"/>
    <n v="1409070480"/>
    <n v="1406572381"/>
    <b v="0"/>
    <n v="1"/>
    <b v="0"/>
    <x v="6"/>
    <n v="0"/>
    <n v="0"/>
    <s v="theater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2"/>
    <x v="1"/>
    <s v="GBP"/>
    <n v="1437606507"/>
    <n v="1435014507"/>
    <b v="0"/>
    <n v="4"/>
    <b v="0"/>
    <x v="6"/>
    <n v="0"/>
    <n v="0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2"/>
    <x v="1"/>
    <s v="GBP"/>
    <n v="1410281360"/>
    <n v="1406825360"/>
    <b v="0"/>
    <n v="3"/>
    <b v="0"/>
    <x v="6"/>
    <n v="0"/>
    <n v="0"/>
    <s v="theater"/>
  </r>
  <r>
    <n v="4010"/>
    <s v="The Connection Play 2014"/>
    <s v="JUNTO Productions is proud to present our first production, the premiere of The Connection, a play by Jeffrey Paul."/>
    <n v="300"/>
    <n v="0"/>
    <x v="2"/>
    <x v="0"/>
    <s v="USD"/>
    <n v="1414348166"/>
    <n v="1412879366"/>
    <b v="0"/>
    <n v="38"/>
    <b v="0"/>
    <x v="6"/>
    <n v="0"/>
    <n v="0"/>
    <s v="theater"/>
  </r>
  <r>
    <n v="4011"/>
    <s v="Just Bryan, a radio drama"/>
    <s v="Radio drama about a failed comedian with the help of his Dictaphone friend Alan, tries to become a success whilst fighting his demons."/>
    <n v="300"/>
    <n v="0"/>
    <x v="2"/>
    <x v="1"/>
    <s v="GBP"/>
    <n v="1422450278"/>
    <n v="1419858278"/>
    <b v="0"/>
    <n v="4"/>
    <b v="0"/>
    <x v="6"/>
    <n v="0"/>
    <n v="0"/>
    <s v="theater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s v="No Backers"/>
    <s v="theater"/>
  </r>
  <r>
    <n v="4013"/>
    <s v="Harriet Tubman Woman Of Faith"/>
    <s v="Harriet Tubman Woman of Faith is a remarkable narrative about the life and faith of Harriet Tubman, told through a dream of a teenager."/>
    <n v="300"/>
    <n v="0"/>
    <x v="2"/>
    <x v="0"/>
    <s v="USD"/>
    <n v="1424070823"/>
    <n v="1421478823"/>
    <b v="0"/>
    <n v="2"/>
    <b v="0"/>
    <x v="6"/>
    <n v="0"/>
    <n v="0"/>
    <s v="theater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s v="No Backers"/>
    <s v="theater"/>
  </r>
  <r>
    <n v="4015"/>
    <s v="Shakespeare In The Park"/>
    <s v="FREE Shakespeare In the Park in Bergen County, NJ on July 24, 25, 31, and August 1. We need your support to help keep our show FREE"/>
    <n v="300"/>
    <n v="0"/>
    <x v="2"/>
    <x v="0"/>
    <s v="USD"/>
    <n v="1437331463"/>
    <n v="1434739463"/>
    <b v="0"/>
    <n v="1"/>
    <b v="0"/>
    <x v="6"/>
    <n v="0"/>
    <n v="0"/>
    <s v="theater"/>
  </r>
  <r>
    <n v="4016"/>
    <s v="MENTAL Play"/>
    <s v="A new play and project exploring challenges faced by young adults struggling with mental health issues in contemporary Britain."/>
    <n v="300"/>
    <n v="0"/>
    <x v="2"/>
    <x v="1"/>
    <s v="GBP"/>
    <n v="1410987400"/>
    <n v="1408395400"/>
    <b v="0"/>
    <n v="7"/>
    <b v="0"/>
    <x v="6"/>
    <n v="0"/>
    <n v="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2"/>
    <x v="0"/>
    <s v="USD"/>
    <n v="1409846874"/>
    <n v="1407254874"/>
    <b v="0"/>
    <n v="2"/>
    <b v="0"/>
    <x v="6"/>
    <n v="0"/>
    <n v="0"/>
    <s v="theater"/>
  </r>
  <r>
    <n v="4018"/>
    <s v="Time Please Fringe"/>
    <s v="Funding for a production of Time Please at the Brighton Fringe 2017... and beyond."/>
    <n v="300"/>
    <n v="0"/>
    <x v="2"/>
    <x v="1"/>
    <s v="GBP"/>
    <n v="1475877108"/>
    <n v="1473285108"/>
    <b v="0"/>
    <n v="4"/>
    <b v="0"/>
    <x v="6"/>
    <n v="0"/>
    <n v="0"/>
    <s v="theater"/>
  </r>
  <r>
    <n v="4019"/>
    <s v="We Don't Play Fight"/>
    <s v="Finally a crossover of the arts takes place! Theater &amp; LIVE Pro Wrestling. A unique story featuring TV Pro Wrestling without the TV."/>
    <n v="280"/>
    <n v="0"/>
    <x v="2"/>
    <x v="0"/>
    <s v="USD"/>
    <n v="1460737680"/>
    <n v="1455725596"/>
    <b v="0"/>
    <n v="4"/>
    <b v="0"/>
    <x v="6"/>
    <n v="0"/>
    <n v="0"/>
    <s v="theater"/>
  </r>
  <r>
    <n v="4020"/>
    <s v="Those That Fly"/>
    <s v="Having lived her whole life in the midst of a civil war, 11 year old Leyla dreams of being a pilot so she may fly her family to safety."/>
    <n v="270"/>
    <n v="0"/>
    <x v="2"/>
    <x v="0"/>
    <s v="USD"/>
    <n v="1427168099"/>
    <n v="1424579699"/>
    <b v="0"/>
    <n v="3"/>
    <b v="0"/>
    <x v="6"/>
    <n v="0"/>
    <n v="0"/>
    <s v="theater"/>
  </r>
  <r>
    <n v="4021"/>
    <s v="Angels in Houston"/>
    <s v="Help a group of actors end bigotry in Houston, TX by supporting a  full production of Angels in America."/>
    <n v="250"/>
    <n v="0"/>
    <x v="2"/>
    <x v="0"/>
    <s v="USD"/>
    <n v="1414360358"/>
    <n v="1409176358"/>
    <b v="0"/>
    <n v="2"/>
    <b v="0"/>
    <x v="6"/>
    <n v="0"/>
    <n v="0"/>
    <s v="theater"/>
  </r>
  <r>
    <n v="4022"/>
    <s v="The Merchant of Venice as Shakespeare Heard It"/>
    <s v="Help us produce a video of the first Original Pronunciation Merchant of Venice."/>
    <n v="250"/>
    <n v="0"/>
    <x v="2"/>
    <x v="0"/>
    <s v="USD"/>
    <n v="1422759240"/>
    <n v="1418824867"/>
    <b v="0"/>
    <n v="197"/>
    <b v="0"/>
    <x v="6"/>
    <n v="0"/>
    <n v="0"/>
    <s v="theater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s v="No Backers"/>
    <s v="theater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2"/>
    <x v="0"/>
    <s v="USD"/>
    <n v="1441037097"/>
    <n v="1438445097"/>
    <b v="0"/>
    <n v="1"/>
    <b v="0"/>
    <x v="6"/>
    <n v="0"/>
    <n v="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2"/>
    <x v="6"/>
    <s v="EUR"/>
    <n v="1437889336"/>
    <n v="1432705336"/>
    <b v="0"/>
    <n v="4"/>
    <b v="0"/>
    <x v="6"/>
    <n v="0"/>
    <n v="0"/>
    <s v="theater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s v="No Backers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2"/>
    <x v="0"/>
    <s v="USD"/>
    <n v="1487811600"/>
    <n v="1486077481"/>
    <b v="0"/>
    <n v="7"/>
    <b v="0"/>
    <x v="6"/>
    <n v="0"/>
    <n v="0"/>
    <s v="theater"/>
  </r>
  <r>
    <n v="4028"/>
    <s v="The Last King of the I.D.A. (Minnesota Fringe)"/>
    <s v="The 2014 Minnesota Fringe Festival brings the World Premiere of LightBright's one-act play, The Last King of the I.D.A."/>
    <n v="250"/>
    <n v="0"/>
    <x v="2"/>
    <x v="0"/>
    <s v="USD"/>
    <n v="1402007500"/>
    <n v="1399415500"/>
    <b v="0"/>
    <n v="11"/>
    <b v="0"/>
    <x v="6"/>
    <n v="0"/>
    <n v="0"/>
    <s v="theater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s v="No Backers"/>
    <s v="theater"/>
  </r>
  <r>
    <n v="4030"/>
    <s v="The Martin and Lewis Tribute Show"/>
    <s v="The world's best and only tribute to Dean Martin and Jerry Lewis_x000a_ bringing back the Music, Laughter and the Love."/>
    <n v="250"/>
    <n v="0"/>
    <x v="2"/>
    <x v="0"/>
    <s v="USD"/>
    <n v="1454525340"/>
    <n v="1452008599"/>
    <b v="0"/>
    <n v="6"/>
    <b v="0"/>
    <x v="6"/>
    <n v="0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s v="No Backers"/>
    <s v="theater"/>
  </r>
  <r>
    <n v="4032"/>
    <s v="The Modern Theater's 'Play It Forward' Fund"/>
    <s v="'Play it Forward' is a ticket bank for individuals in need. Fund a theater experience for someone that would otherwise go without!"/>
    <n v="250"/>
    <n v="0"/>
    <x v="2"/>
    <x v="0"/>
    <s v="USD"/>
    <n v="1450211116"/>
    <n v="1445023516"/>
    <b v="0"/>
    <n v="7"/>
    <b v="0"/>
    <x v="6"/>
    <n v="0"/>
    <n v="0"/>
    <s v="theater"/>
  </r>
  <r>
    <n v="4033"/>
    <s v="2020 Vision: a love story told over sixty years"/>
    <s v="Help us produce an iconic new verse play, set in the year 2020, with virtuoso acting and hauntingly beautiful words and music"/>
    <n v="250"/>
    <n v="0"/>
    <x v="2"/>
    <x v="1"/>
    <s v="GBP"/>
    <n v="1475398800"/>
    <n v="1472711224"/>
    <b v="0"/>
    <n v="94"/>
    <b v="0"/>
    <x v="6"/>
    <n v="0"/>
    <n v="0"/>
    <s v="theater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2"/>
    <x v="0"/>
    <s v="USD"/>
    <n v="1428097450"/>
    <n v="1425509050"/>
    <b v="0"/>
    <n v="2"/>
    <b v="0"/>
    <x v="6"/>
    <n v="0"/>
    <n v="0"/>
    <s v="theater"/>
  </r>
  <r>
    <n v="4035"/>
    <s v="The Lost Boy"/>
    <s v="&quot;Stories are where you go to look for the truth of your own life.&quot; (Frank Delaney)"/>
    <n v="250"/>
    <n v="0"/>
    <x v="2"/>
    <x v="0"/>
    <s v="USD"/>
    <n v="1413925887"/>
    <n v="1411333887"/>
    <b v="0"/>
    <n v="25"/>
    <b v="0"/>
    <x v="6"/>
    <n v="0"/>
    <n v="0"/>
    <s v="theater"/>
  </r>
  <r>
    <n v="4036"/>
    <s v="3 Days In Savannah"/>
    <s v="&quot;3 Days In Savannah&quot; explores the issues of love, racism, and regret while reminding us that, &quot;life is a game and love is the prize.&quot;"/>
    <n v="250"/>
    <n v="0"/>
    <x v="2"/>
    <x v="0"/>
    <s v="USD"/>
    <n v="1404253800"/>
    <n v="1402784964"/>
    <b v="0"/>
    <n v="17"/>
    <b v="0"/>
    <x v="6"/>
    <n v="0"/>
    <n v="0"/>
    <s v="theater"/>
  </r>
  <r>
    <n v="4037"/>
    <s v="The Pelican, by August Strindberg"/>
    <s v="The Pelican is a haunted play by one of Swedenâ€™s most renowned playwrights, August Strindberg, about a mother's tragic deceit."/>
    <n v="250"/>
    <n v="0"/>
    <x v="2"/>
    <x v="0"/>
    <s v="USD"/>
    <n v="1464099900"/>
    <n v="1462585315"/>
    <b v="0"/>
    <n v="2"/>
    <b v="0"/>
    <x v="6"/>
    <n v="0"/>
    <n v="0"/>
    <s v="theater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2"/>
    <x v="0"/>
    <s v="USD"/>
    <n v="1413573010"/>
    <n v="1408389010"/>
    <b v="0"/>
    <n v="4"/>
    <b v="0"/>
    <x v="6"/>
    <n v="0"/>
    <n v="0"/>
    <s v="theater"/>
  </r>
  <r>
    <n v="4039"/>
    <s v="Defiant Entertainment presents: The Park Bench"/>
    <s v="Help stage an original One Act Play that brings awareness to Alzheimer's in its debut performance."/>
    <n v="250"/>
    <n v="0"/>
    <x v="2"/>
    <x v="0"/>
    <s v="USD"/>
    <n v="1448949540"/>
    <n v="1446048367"/>
    <b v="0"/>
    <n v="5"/>
    <b v="0"/>
    <x v="6"/>
    <n v="0"/>
    <n v="0"/>
    <s v="theater"/>
  </r>
  <r>
    <n v="4040"/>
    <s v="The Last Encore Musical"/>
    <s v="This nationally published book, set in the 70â€™s, tells the untold story of singers and a friendly reunion visit turning bad."/>
    <n v="250"/>
    <n v="0"/>
    <x v="2"/>
    <x v="0"/>
    <s v="USD"/>
    <n v="1437188400"/>
    <n v="1432100004"/>
    <b v="0"/>
    <n v="2"/>
    <b v="0"/>
    <x v="6"/>
    <n v="0"/>
    <n v="0"/>
    <s v="theater"/>
  </r>
  <r>
    <n v="4041"/>
    <s v="In the Land of Gold"/>
    <s v="A bold, colouful, vibrant play centred around the last remaining monarchy of Africa."/>
    <n v="250"/>
    <n v="0"/>
    <x v="2"/>
    <x v="1"/>
    <s v="GBP"/>
    <n v="1473160954"/>
    <n v="1467976954"/>
    <b v="0"/>
    <n v="2"/>
    <b v="0"/>
    <x v="6"/>
    <n v="0"/>
    <n v="0"/>
    <s v="theater"/>
  </r>
  <r>
    <n v="4042"/>
    <s v="Messages"/>
    <s v="Acting group and production for inner city youth, about inner city youth. The problems and stuation that they see everyday."/>
    <n v="250"/>
    <n v="0"/>
    <x v="2"/>
    <x v="0"/>
    <s v="USD"/>
    <n v="1421781360"/>
    <n v="1419213664"/>
    <b v="0"/>
    <n v="3"/>
    <b v="0"/>
    <x v="6"/>
    <n v="0"/>
    <n v="0"/>
    <s v="theater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s v="No Backers"/>
    <s v="theater"/>
  </r>
  <r>
    <n v="4044"/>
    <s v="Cielito Lindo (Pretty Little One)"/>
    <s v="A bilingual play in The New Works Festival at UT that crosses cultures and explores what it means to be confident with who you are."/>
    <n v="250"/>
    <n v="0"/>
    <x v="2"/>
    <x v="0"/>
    <s v="USD"/>
    <n v="1428642000"/>
    <n v="1426050982"/>
    <b v="0"/>
    <n v="4"/>
    <b v="0"/>
    <x v="6"/>
    <n v="0"/>
    <n v="0"/>
    <s v="theater"/>
  </r>
  <r>
    <n v="4045"/>
    <s v="The Hostages"/>
    <s v="&quot;The Hostages&quot; is about a bank robbery gone wrong, as we learn more about each characters, we question who are the actually hostages..."/>
    <n v="225"/>
    <n v="0"/>
    <x v="2"/>
    <x v="2"/>
    <s v="AUD"/>
    <n v="1408596589"/>
    <n v="1406004589"/>
    <b v="0"/>
    <n v="1"/>
    <b v="0"/>
    <x v="6"/>
    <n v="0"/>
    <n v="0"/>
    <s v="theater"/>
  </r>
  <r>
    <n v="4046"/>
    <s v="Glenn Herman's EXPRESSIONS: The UnKnown"/>
    <s v="An eclectic One Man stage show, that takes the audience on a journey through vast personalities, as he discovers his true self...#Drama"/>
    <n v="220"/>
    <n v="0"/>
    <x v="2"/>
    <x v="0"/>
    <s v="USD"/>
    <n v="1413992210"/>
    <n v="1411400210"/>
    <b v="0"/>
    <n v="12"/>
    <b v="0"/>
    <x v="6"/>
    <n v="0"/>
    <n v="0"/>
    <s v="theater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s v="USD"/>
    <n v="1420938000"/>
    <n v="1418862743"/>
    <b v="0"/>
    <n v="4"/>
    <b v="0"/>
    <x v="6"/>
    <n v="0"/>
    <n v="0"/>
    <s v="theater"/>
  </r>
  <r>
    <n v="4048"/>
    <s v="Speechless"/>
    <s v="The unspoken story of growing up disabled with cerebral palsy and no speech. This inclusive company fights ignorance using dark humour."/>
    <n v="200"/>
    <n v="0"/>
    <x v="2"/>
    <x v="1"/>
    <s v="GBP"/>
    <n v="1460373187"/>
    <n v="1457352787"/>
    <b v="0"/>
    <n v="91"/>
    <b v="0"/>
    <x v="6"/>
    <n v="0"/>
    <n v="0"/>
    <s v="theater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2"/>
    <x v="0"/>
    <s v="USD"/>
    <n v="1436914815"/>
    <n v="1434322815"/>
    <b v="0"/>
    <n v="1"/>
    <b v="0"/>
    <x v="6"/>
    <n v="0"/>
    <n v="0"/>
    <s v="theater"/>
  </r>
  <r>
    <n v="4050"/>
    <s v="Ø¢Ù…ÙŠÙ† (Amen)"/>
    <s v="Amen is an important jarring story about the repercussions of reporting the war from the front lines and the war that follows them home"/>
    <n v="200"/>
    <n v="0"/>
    <x v="2"/>
    <x v="0"/>
    <s v="USD"/>
    <n v="1414077391"/>
    <n v="1411485391"/>
    <b v="0"/>
    <n v="1"/>
    <b v="0"/>
    <x v="6"/>
    <n v="0"/>
    <n v="0"/>
    <s v="theater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s v="No Backers"/>
    <s v="theater"/>
  </r>
  <r>
    <n v="4052"/>
    <s v="Throw Like A Girl"/>
    <s v="This empowering piece encourages women to rise up and pursue their dreams, not by behaving like a boy but by,_x000a_â€œThrowing Like A Girl.â€"/>
    <n v="200"/>
    <n v="0"/>
    <x v="2"/>
    <x v="0"/>
    <s v="USD"/>
    <n v="1413234316"/>
    <n v="1408050316"/>
    <b v="0"/>
    <n v="13"/>
    <b v="0"/>
    <x v="6"/>
    <n v="0"/>
    <n v="0"/>
    <s v="theater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2"/>
    <x v="1"/>
    <s v="GBP"/>
    <n v="1416081600"/>
    <n v="1413477228"/>
    <b v="0"/>
    <n v="2"/>
    <b v="0"/>
    <x v="6"/>
    <n v="0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s v="No Backers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2"/>
    <x v="1"/>
    <s v="GBP"/>
    <n v="1403192031"/>
    <n v="1400600031"/>
    <b v="0"/>
    <n v="21"/>
    <b v="0"/>
    <x v="6"/>
    <n v="0"/>
    <n v="0"/>
    <s v="theater"/>
  </r>
  <r>
    <n v="4056"/>
    <s v="American Pride"/>
    <s v="American Pride is a play centered on the Poetry of one Iraq War veteran, and follows her journey through war and back home."/>
    <n v="200"/>
    <n v="0"/>
    <x v="2"/>
    <x v="0"/>
    <s v="USD"/>
    <n v="1467575940"/>
    <n v="1465856639"/>
    <b v="0"/>
    <n v="9"/>
    <b v="0"/>
    <x v="6"/>
    <n v="0"/>
    <n v="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2"/>
    <x v="1"/>
    <s v="GBP"/>
    <n v="1448492400"/>
    <n v="1446506080"/>
    <b v="0"/>
    <n v="6"/>
    <b v="0"/>
    <x v="6"/>
    <n v="0"/>
    <n v="0"/>
    <s v="theater"/>
  </r>
  <r>
    <n v="4058"/>
    <s v="Secret of Shahrazad (World Premier)"/>
    <s v="Help reveal the beauty of Islamic culture by launching this new adventure play celebrating Persian music, dance, and lore."/>
    <n v="200"/>
    <n v="0"/>
    <x v="2"/>
    <x v="0"/>
    <s v="USD"/>
    <n v="1459483140"/>
    <n v="1458178044"/>
    <b v="0"/>
    <n v="4"/>
    <b v="0"/>
    <x v="6"/>
    <n v="0"/>
    <n v="0"/>
    <s v="theater"/>
  </r>
  <r>
    <n v="4059"/>
    <s v="The Million Dollar Shot"/>
    <s v="A very Canadian children's play inspired by the tradition of British pantomimes like Aladdin, and the Nutcracker."/>
    <n v="200"/>
    <n v="0"/>
    <x v="2"/>
    <x v="5"/>
    <s v="CAD"/>
    <n v="1410836400"/>
    <n v="1408116152"/>
    <b v="0"/>
    <n v="7"/>
    <b v="0"/>
    <x v="6"/>
    <n v="0"/>
    <n v="0"/>
    <s v="theater"/>
  </r>
  <r>
    <n v="4060"/>
    <s v="Good Evening, I'm Robert Service"/>
    <s v="A funny, poignant play that revives the forgotten life and adventures of great Scottish Canadian, world renowned poet, Robert Service."/>
    <n v="200"/>
    <n v="0"/>
    <x v="2"/>
    <x v="5"/>
    <s v="CAD"/>
    <n v="1403539200"/>
    <n v="1400604056"/>
    <b v="0"/>
    <n v="5"/>
    <b v="0"/>
    <x v="6"/>
    <n v="0"/>
    <n v="0"/>
    <s v="theater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s v="No Backers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2"/>
    <x v="0"/>
    <s v="USD"/>
    <n v="1467481468"/>
    <n v="1464889468"/>
    <b v="0"/>
    <n v="3"/>
    <b v="0"/>
    <x v="6"/>
    <n v="0"/>
    <n v="0"/>
    <s v="theater"/>
  </r>
  <r>
    <n v="4063"/>
    <s v="Whisper Me Happy Ever After (WMHEA)"/>
    <s v="WMHAE by Julie McNamara, raises awareness of the effects domestic violence has on the mental health of young people who witness it."/>
    <n v="199"/>
    <n v="0"/>
    <x v="2"/>
    <x v="1"/>
    <s v="GBP"/>
    <n v="1403886084"/>
    <n v="1401294084"/>
    <b v="0"/>
    <n v="9"/>
    <b v="0"/>
    <x v="6"/>
    <n v="0"/>
    <n v="0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2"/>
    <x v="2"/>
    <s v="AUD"/>
    <n v="1430316426"/>
    <n v="1427724426"/>
    <b v="0"/>
    <n v="6"/>
    <b v="0"/>
    <x v="6"/>
    <n v="0"/>
    <n v="0"/>
    <s v="theater"/>
  </r>
  <r>
    <n v="4065"/>
    <s v="A Midsummer's Night's Dream"/>
    <s v="A classical/ fantasy version of midsummers done by professionally trained actors in Tulsa!"/>
    <n v="153"/>
    <n v="0"/>
    <x v="2"/>
    <x v="0"/>
    <s v="USD"/>
    <n v="1407883811"/>
    <n v="1405291811"/>
    <b v="0"/>
    <n v="4"/>
    <b v="0"/>
    <x v="6"/>
    <n v="0"/>
    <n v="0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2"/>
    <x v="0"/>
    <s v="USD"/>
    <n v="1463619388"/>
    <n v="1461027388"/>
    <b v="0"/>
    <n v="1"/>
    <b v="0"/>
    <x v="6"/>
    <n v="0"/>
    <n v="0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2"/>
    <x v="0"/>
    <s v="USD"/>
    <n v="1443408550"/>
    <n v="1439952550"/>
    <b v="0"/>
    <n v="17"/>
    <b v="0"/>
    <x v="6"/>
    <n v="0"/>
    <n v="0"/>
    <s v="theater"/>
  </r>
  <r>
    <n v="4068"/>
    <s v="Produce BELLE DAME SANS MERCI a stage play"/>
    <s v="Be a PRODUCER of the Original stage play BELLE DAME SANS MERCI by Michael Fenlason! :-) :-( !"/>
    <n v="150"/>
    <n v="0"/>
    <x v="2"/>
    <x v="0"/>
    <s v="USD"/>
    <n v="1484348700"/>
    <n v="1481756855"/>
    <b v="0"/>
    <n v="1"/>
    <b v="0"/>
    <x v="6"/>
    <n v="0"/>
    <n v="0"/>
    <s v="theater"/>
  </r>
  <r>
    <n v="4069"/>
    <s v="The Pendulum Swings"/>
    <s v="'The Pendulum Swings' is a three-act dark comedy that sees Frank and Michael await their execution on Death Row."/>
    <n v="150"/>
    <n v="0"/>
    <x v="2"/>
    <x v="1"/>
    <s v="GBP"/>
    <n v="1425124800"/>
    <n v="1421596356"/>
    <b v="0"/>
    <n v="13"/>
    <b v="0"/>
    <x v="6"/>
    <n v="0"/>
    <n v="0"/>
    <s v="theater"/>
  </r>
  <r>
    <n v="4070"/>
    <s v="Southern Utah University: V-Day 2015"/>
    <s v="V-Day Southern Utah University 2015 and Second Studio Players presents: The Vagina Monologues"/>
    <n v="150"/>
    <n v="0"/>
    <x v="2"/>
    <x v="0"/>
    <s v="USD"/>
    <n v="1425178800"/>
    <n v="1422374420"/>
    <b v="0"/>
    <n v="6"/>
    <b v="0"/>
    <x v="6"/>
    <n v="0"/>
    <n v="0"/>
    <s v="theater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s v="No Backers"/>
    <s v="theater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2"/>
    <x v="1"/>
    <s v="GBP"/>
    <n v="1408646111"/>
    <n v="1403462111"/>
    <b v="0"/>
    <n v="2"/>
    <b v="0"/>
    <x v="6"/>
    <n v="0"/>
    <n v="0"/>
    <s v="theater"/>
  </r>
  <r>
    <n v="4073"/>
    <s v="OTHELLO, by William Shakespeare ( FUNDRAISER)"/>
    <s v="OTHELLO, directed by Daniel Echevarria. A tragedy that highlights political corruption and the madness that can come out of love."/>
    <n v="150"/>
    <n v="0"/>
    <x v="2"/>
    <x v="0"/>
    <s v="USD"/>
    <n v="1431144000"/>
    <n v="1426407426"/>
    <b v="0"/>
    <n v="2"/>
    <b v="0"/>
    <x v="6"/>
    <n v="0"/>
    <n v="0"/>
    <s v="theater"/>
  </r>
  <r>
    <n v="4074"/>
    <s v="The Free Man - the story of Hurr"/>
    <s v="A performance to inspire people, regardless of their faith, to visualise the repentance of Hurr and the forgiveness of Imam Hussain"/>
    <n v="128"/>
    <n v="0"/>
    <x v="2"/>
    <x v="1"/>
    <s v="GBP"/>
    <n v="1446732975"/>
    <n v="1444137375"/>
    <b v="0"/>
    <n v="21"/>
    <b v="0"/>
    <x v="6"/>
    <n v="0"/>
    <n v="0"/>
    <s v="theater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2"/>
    <x v="1"/>
    <s v="GBP"/>
    <n v="1404149280"/>
    <n v="1400547969"/>
    <b v="0"/>
    <n v="13"/>
    <b v="0"/>
    <x v="6"/>
    <n v="0"/>
    <n v="0"/>
    <s v="theater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s v="No Backers"/>
    <s v="theater"/>
  </r>
  <r>
    <n v="4077"/>
    <s v="Citrus Heights Theatre In The Heights"/>
    <s v="We aim to bring creative, innovative, exciting, educational and fun community theater (with a professional attitude) to a new location."/>
    <n v="110"/>
    <n v="0"/>
    <x v="2"/>
    <x v="0"/>
    <s v="USD"/>
    <n v="1482339794"/>
    <n v="1479747794"/>
    <b v="0"/>
    <n v="6"/>
    <b v="0"/>
    <x v="6"/>
    <n v="0"/>
    <n v="0"/>
    <s v="theater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s v="No Backers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2"/>
    <x v="0"/>
    <s v="USD"/>
    <n v="1466375521"/>
    <n v="1463783521"/>
    <b v="0"/>
    <n v="1"/>
    <b v="0"/>
    <x v="6"/>
    <n v="0"/>
    <n v="0"/>
    <s v="theater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s v="No Backers"/>
    <s v="theater"/>
  </r>
  <r>
    <n v="4081"/>
    <s v="AU Theatre Wing (Pygmalion Sound and Lighting Fees)"/>
    <s v="AUTheatreWing is a student theatre association fostering the development of the dramatic arts at our university."/>
    <n v="100"/>
    <n v="0"/>
    <x v="2"/>
    <x v="0"/>
    <s v="USD"/>
    <n v="1425819425"/>
    <n v="1423231025"/>
    <b v="0"/>
    <n v="12"/>
    <b v="0"/>
    <x v="6"/>
    <n v="0"/>
    <n v="0"/>
    <s v="theater"/>
  </r>
  <r>
    <n v="4082"/>
    <s v="Blazed Donuts: An Orginial One Act"/>
    <s v="A short one act play about an undercover cop posing as a girl scout trying to stop a doughnut shop from selling drug filled doughnuts."/>
    <n v="100"/>
    <n v="0"/>
    <x v="2"/>
    <x v="0"/>
    <s v="USD"/>
    <n v="1447542000"/>
    <n v="1446179553"/>
    <b v="0"/>
    <n v="2"/>
    <b v="0"/>
    <x v="6"/>
    <n v="0"/>
    <n v="0"/>
    <s v="theater"/>
  </r>
  <r>
    <n v="4083"/>
    <s v="Defendant Maurice Chevalier"/>
    <s v="Condemned to death for Collaboration with the Nazis, popular French Singer &amp; Entertainer Maurice Chevalier tells his side of the story"/>
    <n v="100"/>
    <n v="0"/>
    <x v="2"/>
    <x v="0"/>
    <s v="USD"/>
    <n v="1452795416"/>
    <n v="1450203416"/>
    <b v="0"/>
    <n v="6"/>
    <b v="0"/>
    <x v="6"/>
    <n v="0"/>
    <n v="0"/>
    <s v="theater"/>
  </r>
  <r>
    <n v="4084"/>
    <s v="WANTS (We Are Not The Same)"/>
    <s v="WANTS deals with diversity in all its various facets._x000a_The drama is set in a futuristic society where no diversity si accepted."/>
    <n v="100"/>
    <n v="0"/>
    <x v="2"/>
    <x v="13"/>
    <s v="EUR"/>
    <n v="1476008906"/>
    <n v="1473416906"/>
    <b v="0"/>
    <n v="1"/>
    <b v="0"/>
    <x v="6"/>
    <n v="0"/>
    <n v="0"/>
    <s v="theater"/>
  </r>
  <r>
    <n v="4085"/>
    <s v="Age of Valor: Heritage - The Audio Drama"/>
    <s v="Just like the good old fashioned radio dramas, Heritage will be performed and narrated for you by 16 different talented voice actors."/>
    <n v="100"/>
    <n v="0"/>
    <x v="2"/>
    <x v="0"/>
    <s v="USD"/>
    <n v="1427169540"/>
    <n v="1424701775"/>
    <b v="0"/>
    <n v="1"/>
    <b v="0"/>
    <x v="6"/>
    <n v="0"/>
    <n v="0"/>
    <s v="theater"/>
  </r>
  <r>
    <n v="4086"/>
    <s v="Carpe Diem Theater Troupe"/>
    <s v="Our theater troupe needs your help to put on a unique production of Hamlet! Pledge to help young actors learn and refine their skills!"/>
    <n v="100"/>
    <n v="0"/>
    <x v="2"/>
    <x v="0"/>
    <s v="USD"/>
    <n v="1448078400"/>
    <n v="1445985299"/>
    <b v="0"/>
    <n v="5"/>
    <b v="0"/>
    <x v="6"/>
    <n v="0"/>
    <n v="0"/>
    <s v="theater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s v="No Backers"/>
    <s v="theater"/>
  </r>
  <r>
    <n v="4088"/>
    <s v="Community Theatre Project-Children's Show (Arthur)"/>
    <s v="Young persons theatre company working in deprived area seeking funding for children's theatrical production."/>
    <n v="100"/>
    <n v="0"/>
    <x v="2"/>
    <x v="1"/>
    <s v="GBP"/>
    <n v="1421403960"/>
    <n v="1418827324"/>
    <b v="0"/>
    <n v="3"/>
    <b v="0"/>
    <x v="6"/>
    <n v="0"/>
    <n v="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2"/>
    <x v="0"/>
    <s v="USD"/>
    <n v="1433093700"/>
    <n v="1430242488"/>
    <b v="0"/>
    <n v="8"/>
    <b v="0"/>
    <x v="6"/>
    <n v="0"/>
    <n v="0"/>
    <s v="theater"/>
  </r>
  <r>
    <n v="4090"/>
    <s v="&quot; Sweet O'l Mama &quot; Theater Production"/>
    <s v="A gripping re-enactment of a true breast cancer survival story, highlighted with inspiration and laughter!"/>
    <n v="100"/>
    <n v="0"/>
    <x v="2"/>
    <x v="0"/>
    <s v="USD"/>
    <n v="1438959600"/>
    <n v="1437754137"/>
    <b v="0"/>
    <n v="3"/>
    <b v="0"/>
    <x v="6"/>
    <n v="0"/>
    <n v="0"/>
    <s v="theater"/>
  </r>
  <r>
    <n v="4091"/>
    <s v="The 'Theater of Community' Tour"/>
    <s v="Unique  troupe will bring the wonder &amp; joy of Therapeutic Theater to  youth with severe multiple disabilities, &amp; adults with Alzheimers"/>
    <n v="80"/>
    <n v="0"/>
    <x v="2"/>
    <x v="0"/>
    <s v="USD"/>
    <n v="1421410151"/>
    <n v="1418818151"/>
    <b v="0"/>
    <n v="8"/>
    <b v="0"/>
    <x v="6"/>
    <n v="0"/>
    <n v="0"/>
    <s v="theater"/>
  </r>
  <r>
    <n v="4092"/>
    <s v="A CRY FOR HELP"/>
    <s v="&quot;A Cry for Help is Riveting, Inspiring, and Mesmerizing. You will laugh, cry, and be thinking about your own Cry for Help&quot;"/>
    <n v="70"/>
    <n v="0"/>
    <x v="2"/>
    <x v="0"/>
    <s v="USD"/>
    <n v="1428205247"/>
    <n v="1423024847"/>
    <b v="0"/>
    <n v="1"/>
    <b v="0"/>
    <x v="6"/>
    <n v="0"/>
    <n v="0"/>
    <s v="theater"/>
  </r>
  <r>
    <n v="4093"/>
    <s v="The Grouch Who Couldn't Steal Christmas"/>
    <s v="'The Grouch' is the perfect way to brighten up your Christmas. Full of love, laughs and some sheer calculated silliness, don't miss it!"/>
    <n v="70"/>
    <n v="0"/>
    <x v="2"/>
    <x v="1"/>
    <s v="GBP"/>
    <n v="1440272093"/>
    <n v="1435088093"/>
    <b v="0"/>
    <n v="4"/>
    <b v="0"/>
    <x v="6"/>
    <n v="0"/>
    <n v="0"/>
    <s v="theater"/>
  </r>
  <r>
    <n v="4094"/>
    <s v="Live at the Speakeasy with Ryan Anderson"/>
    <s v="Live at the Speakeasy with Ryan Anderson is a local talk show! Showcasing local artist, special guest, and talented bands."/>
    <n v="60"/>
    <n v="0"/>
    <x v="2"/>
    <x v="0"/>
    <s v="USD"/>
    <n v="1413953940"/>
    <n v="1410141900"/>
    <b v="0"/>
    <n v="8"/>
    <b v="0"/>
    <x v="6"/>
    <n v="0"/>
    <n v="0"/>
    <s v="theater"/>
  </r>
  <r>
    <n v="4095"/>
    <s v="LOPE ENAMORADO"/>
    <s v="Proyecto teatral dirigido por MartÃ­n Acosta que habla y reflexiona sobre el amor y su naturaleza."/>
    <n v="50"/>
    <n v="0"/>
    <x v="2"/>
    <x v="14"/>
    <s v="MXN"/>
    <n v="1482108350"/>
    <n v="1479516350"/>
    <b v="0"/>
    <n v="1"/>
    <b v="0"/>
    <x v="6"/>
    <n v="0"/>
    <n v="0"/>
    <s v="theater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2"/>
    <x v="1"/>
    <s v="GBP"/>
    <n v="1488271860"/>
    <n v="1484484219"/>
    <b v="0"/>
    <n v="5"/>
    <b v="0"/>
    <x v="6"/>
    <n v="0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s v="No Backers"/>
    <s v="theater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s v="No Backers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2"/>
    <x v="0"/>
    <s v="USD"/>
    <n v="1472847873"/>
    <n v="1468959873"/>
    <b v="0"/>
    <n v="1"/>
    <b v="0"/>
    <x v="6"/>
    <n v="0"/>
    <n v="0"/>
    <s v="theater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s v="No Backers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s v="No Backers"/>
    <s v="theater"/>
  </r>
  <r>
    <n v="4102"/>
    <s v="4th Wall Theatre Project"/>
    <s v="Local Community theater to get up and running in the Idaho Falls area. Something new, something different!"/>
    <n v="25"/>
    <n v="0"/>
    <x v="2"/>
    <x v="0"/>
    <s v="USD"/>
    <n v="1463343673"/>
    <n v="1460751673"/>
    <b v="0"/>
    <n v="6"/>
    <b v="0"/>
    <x v="6"/>
    <n v="0"/>
    <n v="0"/>
    <s v="theater"/>
  </r>
  <r>
    <n v="4103"/>
    <s v="Weather Men"/>
    <s v="Weather Men is a play, written by Nathan Black.  A comedy/drama that explores the question of 'why people stay together?'"/>
    <n v="25"/>
    <n v="0"/>
    <x v="2"/>
    <x v="0"/>
    <s v="USD"/>
    <n v="1440613920"/>
    <n v="1435953566"/>
    <b v="0"/>
    <n v="6"/>
    <b v="0"/>
    <x v="6"/>
    <n v="0"/>
    <n v="0"/>
    <s v="theater"/>
  </r>
  <r>
    <n v="4104"/>
    <s v="PETER PAN - a new play by Ebony Rattle"/>
    <s v="PETER PAN, written by Ebony Rattle, is a new retelling of the classic play by J.M. Barrie about a boy who refused to grow up."/>
    <n v="20"/>
    <n v="0"/>
    <x v="2"/>
    <x v="2"/>
    <s v="AUD"/>
    <n v="1477550434"/>
    <n v="1474958434"/>
    <b v="0"/>
    <n v="14"/>
    <b v="0"/>
    <x v="6"/>
    <n v="0"/>
    <n v="0"/>
    <s v="theater"/>
  </r>
  <r>
    <n v="4105"/>
    <s v="Â¡LlÃ©vame!"/>
    <s v="Buscamos finalizar el proceso de producciÃ³n de un espectÃ¡culo de payaso y con Ã©l, activar espacios pÃºblicos para la escena clown."/>
    <n v="13"/>
    <n v="0"/>
    <x v="2"/>
    <x v="14"/>
    <s v="MXN"/>
    <n v="1482711309"/>
    <n v="1479860109"/>
    <b v="0"/>
    <n v="6"/>
    <b v="0"/>
    <x v="6"/>
    <n v="0"/>
    <n v="0"/>
    <s v="theater"/>
  </r>
  <r>
    <n v="4106"/>
    <s v="David Facer, Paradox Magic"/>
    <s v="No magic show has ever integrated theatre arts like this.  World of Paradox is designed for all audiences and is interactive in nature."/>
    <n v="10"/>
    <n v="0"/>
    <x v="2"/>
    <x v="0"/>
    <s v="USD"/>
    <n v="1427936400"/>
    <n v="1424221866"/>
    <b v="0"/>
    <n v="33"/>
    <b v="0"/>
    <x v="6"/>
    <n v="0"/>
    <n v="0"/>
    <s v="theater"/>
  </r>
  <r>
    <n v="4107"/>
    <s v="Sacrifice"/>
    <s v="A new dramatic comedy dealing with a father's unwillingness to let go of his past causes major problems for the future of his daughter."/>
    <n v="10"/>
    <n v="0"/>
    <x v="2"/>
    <x v="0"/>
    <s v="USD"/>
    <n v="1411596001"/>
    <n v="1409608801"/>
    <b v="0"/>
    <n v="4"/>
    <b v="0"/>
    <x v="6"/>
    <n v="0"/>
    <n v="0"/>
    <s v="theater"/>
  </r>
  <r>
    <n v="4108"/>
    <s v="The Black Woman's Attitude Stage Play"/>
    <s v="We are producing and directing a stage play that will focus on relationships and the stereotypes/truths that prohibit growth."/>
    <n v="10"/>
    <n v="0"/>
    <x v="2"/>
    <x v="0"/>
    <s v="USD"/>
    <n v="1488517200"/>
    <n v="1485909937"/>
    <b v="0"/>
    <n v="1"/>
    <b v="0"/>
    <x v="6"/>
    <n v="0"/>
    <n v="0"/>
    <s v="theater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s v="No Backers"/>
    <s v="theater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2"/>
    <x v="1"/>
    <s v="GBP"/>
    <n v="1469113351"/>
    <n v="1463929351"/>
    <b v="0"/>
    <n v="6"/>
    <b v="0"/>
    <x v="6"/>
    <n v="0"/>
    <n v="0"/>
    <s v="theater"/>
  </r>
  <r>
    <n v="4111"/>
    <s v="REBORN IN LOVE"/>
    <s v="REBORN IN LOVE is the sequel to REBORN FROM ABOVE: A Tale of Eternal Love.  This is part two, of a One-Act play series."/>
    <n v="1"/>
    <n v="0"/>
    <x v="2"/>
    <x v="0"/>
    <s v="USD"/>
    <n v="1424747740"/>
    <n v="1422155740"/>
    <b v="0"/>
    <n v="6"/>
    <b v="0"/>
    <x v="6"/>
    <n v="0"/>
    <n v="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2"/>
    <x v="17"/>
    <s v="EUR"/>
    <n v="1456617600"/>
    <n v="1454280186"/>
    <b v="0"/>
    <n v="1"/>
    <b v="0"/>
    <x v="6"/>
    <n v="0"/>
    <n v="0"/>
    <s v="theater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2"/>
    <x v="0"/>
    <s v="USD"/>
    <n v="1452234840"/>
    <n v="1450619123"/>
    <b v="0"/>
    <n v="3"/>
    <b v="0"/>
    <x v="6"/>
    <n v="0"/>
    <n v="0"/>
    <s v="theater"/>
  </r>
  <r>
    <m/>
    <m/>
    <m/>
    <m/>
    <m/>
    <x v="4"/>
    <x v="21"/>
    <m/>
    <m/>
    <m/>
    <m/>
    <m/>
    <m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x v="0"/>
    <n v="2"/>
    <n v="12879.86"/>
    <x v="0"/>
    <s v="television"/>
    <x v="0"/>
    <d v="2015-07-23T03:00:00"/>
    <x v="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x v="0"/>
    <n v="4"/>
    <n v="13629.7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x v="0"/>
    <n v="4"/>
    <n v="30060.3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x v="0"/>
    <n v="10"/>
    <n v="6483.9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x v="0"/>
    <n v="10"/>
    <n v="2817.6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x v="0"/>
    <n v="13"/>
    <n v="16848.1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x v="0"/>
    <n v="12"/>
    <n v="10186.3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x v="0"/>
    <n v="17"/>
    <n v="9007.41"/>
    <x v="0"/>
    <s v="television"/>
    <x v="7"/>
    <d v="2016-07-05T01:07:47"/>
    <x v="2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x v="0"/>
    <n v="18"/>
    <n v="42377.0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x v="0"/>
    <n v="20"/>
    <n v="25039.2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x v="0"/>
    <n v="24"/>
    <n v="24819.3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x v="0"/>
    <n v="20"/>
    <n v="5463.76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x v="0"/>
    <n v="20"/>
    <n v="479.64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x v="0"/>
    <n v="23"/>
    <n v="6852.43"/>
    <x v="0"/>
    <s v="television"/>
    <x v="13"/>
    <d v="2016-06-23T20:27:00"/>
    <x v="2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x v="0"/>
    <n v="23"/>
    <n v="8488.2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x v="0"/>
    <n v="22"/>
    <n v="3424.4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x v="0"/>
    <n v="23"/>
    <n v="4504.229999999999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x v="0"/>
    <n v="24"/>
    <n v="8756.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x v="0"/>
    <n v="24"/>
    <n v="897.57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x v="0"/>
    <n v="30"/>
    <n v="13714.5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x v="0"/>
    <n v="29"/>
    <n v="11683.88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x v="0"/>
    <n v="29"/>
    <n v="2824.84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x v="0"/>
    <n v="24"/>
    <n v="30472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x v="0"/>
    <n v="23"/>
    <n v="10067.09"/>
    <x v="0"/>
    <s v="television"/>
    <x v="23"/>
    <d v="2015-04-30T15:20:00"/>
    <x v="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x v="0"/>
    <n v="23"/>
    <n v="400.35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x v="0"/>
    <n v="23"/>
    <n v="15012.2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x v="0"/>
    <n v="23"/>
    <n v="10881.2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x v="0"/>
    <n v="24"/>
    <n v="1366.83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x v="0"/>
    <n v="25"/>
    <n v="2858.1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x v="0"/>
    <n v="37"/>
    <n v="1719.36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x v="0"/>
    <n v="39"/>
    <n v="3743.6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x v="0"/>
    <n v="39"/>
    <n v="193963.9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x v="0"/>
    <n v="37"/>
    <n v="2068.9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x v="0"/>
    <n v="36"/>
    <n v="2813.47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x v="0"/>
    <n v="35"/>
    <n v="260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x v="0"/>
    <n v="35"/>
    <n v="6304.43"/>
    <x v="0"/>
    <s v="television"/>
    <x v="35"/>
    <d v="2015-04-28T00:00:00"/>
    <x v="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x v="0"/>
    <n v="35"/>
    <n v="4009.5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x v="0"/>
    <n v="34"/>
    <n v="676.8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x v="0"/>
    <n v="34"/>
    <n v="2583.7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x v="0"/>
    <n v="34"/>
    <n v="784.6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x v="0"/>
    <n v="34"/>
    <n v="10624.12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x v="0"/>
    <n v="34"/>
    <n v="8915.5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x v="0"/>
    <n v="34"/>
    <n v="998.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x v="0"/>
    <n v="34"/>
    <n v="638.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x v="0"/>
    <n v="35"/>
    <n v="11160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x v="0"/>
    <n v="35"/>
    <n v="2646.8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x v="0"/>
    <n v="36"/>
    <n v="357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x v="0"/>
    <n v="38"/>
    <n v="2190.8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x v="0"/>
    <n v="38"/>
    <n v="4015.9"/>
    <x v="0"/>
    <s v="television"/>
    <x v="48"/>
    <d v="2015-03-01T12:00:00"/>
    <x v="0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x v="0"/>
    <n v="39"/>
    <n v="1753.7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x v="0"/>
    <n v="39"/>
    <n v="6916.59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x v="0"/>
    <n v="40"/>
    <n v="1261.359999999999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x v="0"/>
    <n v="39"/>
    <n v="2831.4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x v="0"/>
    <n v="38"/>
    <n v="1217.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x v="0"/>
    <n v="39"/>
    <n v="2639.5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x v="0"/>
    <n v="39"/>
    <n v="1592.14"/>
    <x v="0"/>
    <s v="television"/>
    <x v="55"/>
    <d v="2016-05-27T23:15:16"/>
    <x v="2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x v="0"/>
    <n v="43"/>
    <n v="781.6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x v="0"/>
    <n v="43"/>
    <n v="1880.4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x v="0"/>
    <n v="42"/>
    <n v="1681.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x v="0"/>
    <n v="42"/>
    <n v="3792.03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x v="1"/>
    <n v="41"/>
    <n v="1147.41000000000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x v="1"/>
    <n v="41"/>
    <n v="5367.14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x v="1"/>
    <n v="43"/>
    <n v="2505.1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x v="1"/>
    <n v="45"/>
    <n v="1831.4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x v="1"/>
    <n v="47"/>
    <n v="4879.5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x v="1"/>
    <n v="46"/>
    <n v="2031.86"/>
    <x v="0"/>
    <s v="shorts"/>
    <x v="65"/>
    <d v="2014-08-11T05:59:00"/>
    <x v="3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x v="1"/>
    <n v="46"/>
    <n v="4434.520000000000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x v="1"/>
    <n v="46"/>
    <n v="5748.8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x v="1"/>
    <n v="45"/>
    <n v="3139.3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x v="1"/>
    <n v="45"/>
    <n v="632.2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x v="1"/>
    <n v="44"/>
    <n v="6502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x v="1"/>
    <n v="44"/>
    <n v="3448.5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x v="1"/>
    <n v="43"/>
    <n v="2643.83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x v="1"/>
    <n v="43"/>
    <n v="5967.87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x v="1"/>
    <n v="45"/>
    <n v="3694.7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x v="1"/>
    <n v="47"/>
    <n v="2262.3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x v="1"/>
    <n v="48"/>
    <n v="7081.4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x v="1"/>
    <n v="48"/>
    <n v="4080.1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x v="1"/>
    <n v="53"/>
    <n v="3025.17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x v="1"/>
    <n v="53"/>
    <n v="2579.1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x v="1"/>
    <n v="52"/>
    <n v="2215.8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x v="1"/>
    <n v="50"/>
    <n v="3604.9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x v="1"/>
    <n v="50"/>
    <n v="1008.24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x v="1"/>
    <n v="50"/>
    <n v="773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x v="1"/>
    <n v="50"/>
    <n v="14290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x v="1"/>
    <n v="49"/>
    <n v="4712.07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x v="1"/>
    <n v="49"/>
    <n v="5721.94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x v="1"/>
    <n v="48"/>
    <n v="3849.9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x v="1"/>
    <n v="48"/>
    <n v="1600.27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x v="1"/>
    <n v="47"/>
    <n v="1667.3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x v="1"/>
    <n v="46"/>
    <n v="5803.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x v="1"/>
    <n v="46"/>
    <n v="2007.4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x v="1"/>
    <n v="46"/>
    <n v="2143.1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x v="1"/>
    <n v="43"/>
    <n v="5766.1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x v="1"/>
    <n v="43"/>
    <n v="7177.75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x v="1"/>
    <n v="43"/>
    <n v="4056.76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x v="1"/>
    <n v="47"/>
    <n v="2498.44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x v="1"/>
    <n v="46"/>
    <n v="10316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x v="1"/>
    <n v="45"/>
    <n v="1355.2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x v="1"/>
    <n v="44"/>
    <n v="2053.0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x v="1"/>
    <n v="44"/>
    <n v="3064.85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x v="1"/>
    <n v="44"/>
    <n v="2266.7199999999998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x v="1"/>
    <n v="45"/>
    <n v="1218.05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x v="1"/>
    <n v="44"/>
    <n v="1585.93"/>
    <x v="0"/>
    <s v="shorts"/>
    <x v="103"/>
    <d v="2014-03-07T19:20:30"/>
    <x v="3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x v="1"/>
    <n v="44"/>
    <n v="7694.9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x v="1"/>
    <n v="44"/>
    <n v="1278.77"/>
    <x v="0"/>
    <s v="shorts"/>
    <x v="105"/>
    <d v="2016-05-14T00:00:00"/>
    <x v="2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x v="1"/>
    <n v="48"/>
    <n v="2819.64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x v="1"/>
    <n v="48"/>
    <n v="1102.97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x v="1"/>
    <n v="51"/>
    <n v="1618.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x v="1"/>
    <n v="50"/>
    <n v="1597.86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x v="1"/>
    <n v="50"/>
    <n v="2885.7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x v="1"/>
    <n v="49"/>
    <n v="1398.7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x v="1"/>
    <n v="49"/>
    <n v="913.9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x v="1"/>
    <n v="49"/>
    <n v="946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x v="1"/>
    <n v="49"/>
    <n v="2101.4899999999998"/>
    <x v="0"/>
    <s v="shorts"/>
    <x v="114"/>
    <d v="2012-01-13T06:34:48"/>
    <x v="6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x v="1"/>
    <n v="48"/>
    <n v="3262.32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x v="1"/>
    <n v="48"/>
    <n v="1258.7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x v="1"/>
    <n v="46"/>
    <n v="2572.7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x v="1"/>
    <n v="45"/>
    <n v="1739.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x v="1"/>
    <n v="44"/>
    <n v="1798.7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1"/>
    <s v="HK"/>
    <s v="HKD"/>
    <n v="1475457107"/>
    <n v="1472865107"/>
    <b v="0"/>
    <n v="1"/>
    <b v="0"/>
    <x v="2"/>
    <n v="44"/>
    <n v="66458.23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150000"/>
    <n v="65924.38"/>
    <x v="1"/>
    <s v="US"/>
    <s v="USD"/>
    <n v="1429352160"/>
    <n v="1427993710"/>
    <b v="0"/>
    <n v="1"/>
    <b v="0"/>
    <x v="2"/>
    <n v="44"/>
    <n v="65924.38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50000"/>
    <n v="65313"/>
    <x v="1"/>
    <s v="US"/>
    <s v="USD"/>
    <n v="1476094907"/>
    <n v="1470910907"/>
    <b v="0"/>
    <n v="0"/>
    <b v="0"/>
    <x v="2"/>
    <n v="44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1"/>
    <s v="US"/>
    <s v="USD"/>
    <n v="1414533600"/>
    <n v="1411411564"/>
    <b v="0"/>
    <n v="6"/>
    <b v="0"/>
    <x v="2"/>
    <n v="43"/>
    <n v="1082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150000"/>
    <n v="64203.33"/>
    <x v="1"/>
    <s v="US"/>
    <s v="USD"/>
    <n v="1431728242"/>
    <n v="1429568242"/>
    <b v="0"/>
    <n v="0"/>
    <b v="0"/>
    <x v="2"/>
    <n v="43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50000"/>
    <n v="63527"/>
    <x v="1"/>
    <s v="CA"/>
    <s v="CAD"/>
    <n v="1486165880"/>
    <n v="1480981880"/>
    <b v="0"/>
    <n v="6"/>
    <b v="0"/>
    <x v="2"/>
    <n v="42"/>
    <n v="10587.8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1"/>
    <s v="US"/>
    <s v="USD"/>
    <n v="1433988000"/>
    <n v="1431353337"/>
    <b v="0"/>
    <n v="13"/>
    <b v="0"/>
    <x v="2"/>
    <n v="45"/>
    <n v="4881.5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133800"/>
    <n v="60450.1"/>
    <x v="1"/>
    <s v="US"/>
    <s v="USD"/>
    <n v="1428069541"/>
    <n v="1425481141"/>
    <b v="0"/>
    <n v="4"/>
    <b v="0"/>
    <x v="2"/>
    <n v="45"/>
    <n v="15112.53"/>
    <x v="0"/>
    <s v="science fiction"/>
    <x v="127"/>
    <d v="2015-04-03T13:59:01"/>
    <x v="0"/>
  </r>
  <r>
    <n v="128"/>
    <s v="Ralphi3 (Canceled)"/>
    <s v="A Science Fiction film filled with entertainment and Excitement"/>
    <n v="133000"/>
    <n v="60180"/>
    <x v="1"/>
    <s v="US"/>
    <s v="USD"/>
    <n v="1476941293"/>
    <n v="1473917293"/>
    <b v="0"/>
    <n v="6"/>
    <b v="0"/>
    <x v="2"/>
    <n v="45"/>
    <n v="1003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130000"/>
    <n v="60175"/>
    <x v="1"/>
    <s v="US"/>
    <s v="USD"/>
    <n v="1414708183"/>
    <n v="1409524183"/>
    <b v="0"/>
    <n v="0"/>
    <b v="0"/>
    <x v="2"/>
    <n v="46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130000"/>
    <n v="60095.35"/>
    <x v="1"/>
    <s v="GB"/>
    <s v="GBP"/>
    <n v="1402949760"/>
    <n v="1400536692"/>
    <b v="0"/>
    <n v="0"/>
    <b v="0"/>
    <x v="2"/>
    <n v="46"/>
    <s v="No Backers"/>
    <x v="0"/>
    <s v="science fiction"/>
    <x v="130"/>
    <d v="2014-06-16T20:16:00"/>
    <x v="3"/>
  </r>
  <r>
    <n v="131"/>
    <s v="I (Canceled)"/>
    <s v="I"/>
    <n v="130000"/>
    <n v="60046"/>
    <x v="1"/>
    <s v="US"/>
    <s v="USD"/>
    <n v="1467763200"/>
    <n v="1466453161"/>
    <b v="0"/>
    <n v="0"/>
    <b v="0"/>
    <x v="2"/>
    <n v="46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126000"/>
    <n v="58520.2"/>
    <x v="1"/>
    <s v="US"/>
    <s v="USD"/>
    <n v="1415392207"/>
    <n v="1411500607"/>
    <b v="0"/>
    <n v="81"/>
    <b v="0"/>
    <x v="2"/>
    <n v="46"/>
    <n v="722.4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125000"/>
    <n v="57817"/>
    <x v="1"/>
    <s v="US"/>
    <s v="USD"/>
    <n v="1464715860"/>
    <n v="1462130584"/>
    <b v="0"/>
    <n v="0"/>
    <b v="0"/>
    <x v="2"/>
    <n v="46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125000"/>
    <n v="57754"/>
    <x v="1"/>
    <s v="US"/>
    <s v="USD"/>
    <n v="1441386000"/>
    <n v="1438811418"/>
    <b v="0"/>
    <n v="0"/>
    <b v="0"/>
    <x v="2"/>
    <n v="46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1"/>
    <s v="US"/>
    <s v="USD"/>
    <n v="1404241200"/>
    <n v="1401354597"/>
    <b v="0"/>
    <n v="5"/>
    <b v="0"/>
    <x v="2"/>
    <n v="46"/>
    <n v="11468.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125000"/>
    <n v="57197"/>
    <x v="1"/>
    <s v="US"/>
    <s v="USD"/>
    <n v="1431771360"/>
    <n v="1427968234"/>
    <b v="0"/>
    <n v="0"/>
    <b v="0"/>
    <x v="2"/>
    <n v="46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125000"/>
    <n v="56618"/>
    <x v="1"/>
    <s v="DK"/>
    <s v="DKK"/>
    <n v="1444657593"/>
    <n v="1440337593"/>
    <b v="0"/>
    <n v="0"/>
    <b v="0"/>
    <x v="2"/>
    <n v="45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1"/>
    <s v="US"/>
    <s v="USD"/>
    <n v="1438405140"/>
    <n v="1435731041"/>
    <b v="0"/>
    <n v="58"/>
    <b v="0"/>
    <x v="2"/>
    <n v="45"/>
    <n v="975.6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125000"/>
    <n v="56146"/>
    <x v="1"/>
    <s v="US"/>
    <s v="USD"/>
    <n v="1436738772"/>
    <n v="1435874772"/>
    <b v="0"/>
    <n v="1"/>
    <b v="0"/>
    <x v="2"/>
    <n v="45"/>
    <n v="56146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124000"/>
    <n v="56079.83"/>
    <x v="1"/>
    <s v="US"/>
    <s v="USD"/>
    <n v="1426823132"/>
    <n v="1424234732"/>
    <b v="0"/>
    <n v="0"/>
    <b v="0"/>
    <x v="2"/>
    <n v="45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1"/>
    <s v="US"/>
    <s v="USD"/>
    <n v="1433043623"/>
    <n v="1429155623"/>
    <b v="0"/>
    <n v="28"/>
    <b v="0"/>
    <x v="2"/>
    <n v="46"/>
    <n v="1972.2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117000"/>
    <n v="55201.52"/>
    <x v="1"/>
    <s v="US"/>
    <s v="USD"/>
    <n v="1416176778"/>
    <n v="1414358778"/>
    <b v="0"/>
    <n v="1"/>
    <b v="0"/>
    <x v="2"/>
    <n v="47"/>
    <n v="55201.52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1"/>
    <s v="AU"/>
    <s v="AUD"/>
    <n v="1472882100"/>
    <n v="1467941542"/>
    <b v="0"/>
    <n v="0"/>
    <b v="0"/>
    <x v="2"/>
    <n v="47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1"/>
    <s v="CA"/>
    <s v="CAD"/>
    <n v="1428945472"/>
    <n v="1423765072"/>
    <b v="0"/>
    <n v="37"/>
    <b v="0"/>
    <x v="2"/>
    <n v="47"/>
    <n v="1453.27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110000"/>
    <n v="53769"/>
    <x v="1"/>
    <s v="US"/>
    <s v="USD"/>
    <n v="1439298052"/>
    <n v="1436965252"/>
    <b v="0"/>
    <n v="9"/>
    <b v="0"/>
    <x v="2"/>
    <n v="49"/>
    <n v="5974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10000"/>
    <n v="53737"/>
    <x v="1"/>
    <s v="US"/>
    <s v="USD"/>
    <n v="1484698998"/>
    <n v="1479514998"/>
    <b v="0"/>
    <n v="3"/>
    <b v="0"/>
    <x v="2"/>
    <n v="49"/>
    <n v="17912.330000000002"/>
    <x v="0"/>
    <s v="science fiction"/>
    <x v="146"/>
    <d v="2017-01-18T00:23:18"/>
    <x v="2"/>
  </r>
  <r>
    <n v="147"/>
    <s v="Consumed (Static Air) (Canceled)"/>
    <s v="Film makers catch live footage beyond their wildest dreams."/>
    <n v="110000"/>
    <n v="53670.6"/>
    <x v="1"/>
    <s v="GB"/>
    <s v="GBP"/>
    <n v="1420741080"/>
    <n v="1417026340"/>
    <b v="0"/>
    <n v="0"/>
    <b v="0"/>
    <x v="2"/>
    <n v="49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110000"/>
    <n v="53157"/>
    <x v="1"/>
    <s v="US"/>
    <s v="USD"/>
    <n v="1456555536"/>
    <n v="1453963536"/>
    <b v="0"/>
    <n v="2"/>
    <b v="0"/>
    <x v="2"/>
    <n v="48"/>
    <n v="26578.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10000"/>
    <n v="53001.3"/>
    <x v="1"/>
    <s v="US"/>
    <s v="USD"/>
    <n v="1419494400"/>
    <n v="1416888470"/>
    <b v="0"/>
    <n v="6"/>
    <b v="0"/>
    <x v="2"/>
    <n v="48"/>
    <n v="8833.549999999999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10000"/>
    <n v="52576"/>
    <x v="1"/>
    <s v="US"/>
    <s v="USD"/>
    <n v="1432612382"/>
    <n v="1427428382"/>
    <b v="0"/>
    <n v="67"/>
    <b v="0"/>
    <x v="2"/>
    <n v="48"/>
    <n v="784.7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1"/>
    <s v="AU"/>
    <s v="AUD"/>
    <n v="1434633191"/>
    <n v="1429449191"/>
    <b v="0"/>
    <n v="5"/>
    <b v="0"/>
    <x v="2"/>
    <n v="47"/>
    <n v="10439.6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110000"/>
    <n v="51906"/>
    <x v="1"/>
    <s v="US"/>
    <s v="USD"/>
    <n v="1411437100"/>
    <n v="1408845100"/>
    <b v="0"/>
    <n v="2"/>
    <b v="0"/>
    <x v="2"/>
    <n v="47"/>
    <n v="2595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109225"/>
    <n v="51605.31"/>
    <x v="1"/>
    <s v="US"/>
    <s v="USD"/>
    <n v="1417532644"/>
    <n v="1413900244"/>
    <b v="0"/>
    <n v="10"/>
    <b v="0"/>
    <x v="2"/>
    <n v="47"/>
    <n v="5160.5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04219"/>
    <n v="51544"/>
    <x v="1"/>
    <s v="US"/>
    <s v="USD"/>
    <n v="1433336895"/>
    <n v="1429621695"/>
    <b v="0"/>
    <n v="3"/>
    <b v="0"/>
    <x v="2"/>
    <n v="49"/>
    <n v="17181.330000000002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00000"/>
    <n v="51514.5"/>
    <x v="1"/>
    <s v="US"/>
    <s v="USD"/>
    <n v="1437657935"/>
    <n v="1434201935"/>
    <b v="0"/>
    <n v="4"/>
    <b v="0"/>
    <x v="2"/>
    <n v="52"/>
    <n v="12878.6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100000"/>
    <n v="51184"/>
    <x v="1"/>
    <s v="CA"/>
    <s v="CAD"/>
    <n v="1407034796"/>
    <n v="1401850796"/>
    <b v="0"/>
    <n v="15"/>
    <b v="0"/>
    <x v="2"/>
    <n v="51"/>
    <n v="3412.2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100000"/>
    <n v="51149"/>
    <x v="1"/>
    <s v="US"/>
    <s v="USD"/>
    <n v="1456523572"/>
    <n v="1453931572"/>
    <b v="0"/>
    <n v="2"/>
    <b v="0"/>
    <x v="2"/>
    <n v="51"/>
    <n v="25574.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1"/>
    <s v="US"/>
    <s v="USD"/>
    <n v="1413942628"/>
    <n v="1411350628"/>
    <b v="0"/>
    <n v="0"/>
    <b v="0"/>
    <x v="2"/>
    <n v="51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1"/>
    <s v="US"/>
    <s v="USD"/>
    <n v="1467541545"/>
    <n v="1464085545"/>
    <b v="0"/>
    <n v="1"/>
    <b v="0"/>
    <x v="2"/>
    <n v="51"/>
    <n v="50803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2"/>
    <s v="US"/>
    <s v="USD"/>
    <n v="1439675691"/>
    <n v="1434491691"/>
    <b v="0"/>
    <n v="0"/>
    <b v="0"/>
    <x v="3"/>
    <n v="51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100000"/>
    <n v="50251.41"/>
    <x v="2"/>
    <s v="US"/>
    <s v="USD"/>
    <n v="1404318595"/>
    <n v="1401726595"/>
    <b v="0"/>
    <n v="1"/>
    <b v="0"/>
    <x v="3"/>
    <n v="50"/>
    <n v="50251.4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100000"/>
    <n v="50091"/>
    <x v="2"/>
    <s v="US"/>
    <s v="USD"/>
    <n v="1408232520"/>
    <n v="1405393356"/>
    <b v="0"/>
    <n v="10"/>
    <b v="0"/>
    <x v="3"/>
    <n v="50"/>
    <n v="5009.100000000000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100000"/>
    <n v="49830"/>
    <x v="2"/>
    <s v="US"/>
    <s v="USD"/>
    <n v="1443657600"/>
    <n v="1440716654"/>
    <b v="0"/>
    <n v="0"/>
    <b v="0"/>
    <x v="3"/>
    <n v="5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00000"/>
    <n v="49811"/>
    <x v="2"/>
    <s v="US"/>
    <s v="USD"/>
    <n v="1411150701"/>
    <n v="1405966701"/>
    <b v="0"/>
    <n v="7"/>
    <b v="0"/>
    <x v="3"/>
    <n v="50"/>
    <n v="7115.86"/>
    <x v="0"/>
    <s v="drama"/>
    <x v="164"/>
    <d v="2014-09-19T18:18:21"/>
    <x v="3"/>
  </r>
  <r>
    <n v="165"/>
    <s v="NET"/>
    <s v="A teacher. A boy. The beach and a heatwave that drove them all insane."/>
    <n v="100000"/>
    <n v="49588"/>
    <x v="2"/>
    <s v="GB"/>
    <s v="GBP"/>
    <n v="1452613724"/>
    <n v="1450021724"/>
    <b v="0"/>
    <n v="0"/>
    <b v="0"/>
    <x v="3"/>
    <n v="5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100000"/>
    <n v="49321"/>
    <x v="2"/>
    <s v="US"/>
    <s v="USD"/>
    <n v="1484531362"/>
    <n v="1481939362"/>
    <b v="0"/>
    <n v="1"/>
    <b v="0"/>
    <x v="3"/>
    <n v="49"/>
    <n v="4932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00000"/>
    <n v="49100"/>
    <x v="2"/>
    <s v="US"/>
    <s v="USD"/>
    <n v="1438726535"/>
    <n v="1433542535"/>
    <b v="0"/>
    <n v="2"/>
    <b v="0"/>
    <x v="3"/>
    <n v="49"/>
    <n v="24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100000"/>
    <n v="48434"/>
    <x v="2"/>
    <s v="US"/>
    <s v="USD"/>
    <n v="1426791770"/>
    <n v="1424203370"/>
    <b v="0"/>
    <n v="3"/>
    <b v="0"/>
    <x v="3"/>
    <n v="48"/>
    <n v="16144.67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100000"/>
    <n v="47978"/>
    <x v="2"/>
    <s v="GB"/>
    <s v="GBP"/>
    <n v="1413634059"/>
    <n v="1411042059"/>
    <b v="0"/>
    <n v="10"/>
    <b v="0"/>
    <x v="3"/>
    <n v="48"/>
    <n v="4797.8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0"/>
    <n v="47665"/>
    <x v="2"/>
    <s v="US"/>
    <s v="USD"/>
    <n v="1440912480"/>
    <n v="1438385283"/>
    <b v="0"/>
    <n v="10"/>
    <b v="0"/>
    <x v="3"/>
    <n v="48"/>
    <n v="4766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0"/>
    <n v="47327"/>
    <x v="2"/>
    <s v="US"/>
    <s v="USD"/>
    <n v="1470975614"/>
    <n v="1465791614"/>
    <b v="0"/>
    <n v="1"/>
    <b v="0"/>
    <x v="3"/>
    <n v="47"/>
    <n v="47327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100000"/>
    <n v="47189"/>
    <x v="2"/>
    <s v="US"/>
    <s v="USD"/>
    <n v="1426753723"/>
    <n v="1423733323"/>
    <b v="0"/>
    <n v="0"/>
    <b v="0"/>
    <x v="3"/>
    <n v="47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00000"/>
    <n v="47074"/>
    <x v="2"/>
    <s v="GB"/>
    <s v="GBP"/>
    <n v="1425131108"/>
    <n v="1422539108"/>
    <b v="0"/>
    <n v="0"/>
    <b v="0"/>
    <x v="3"/>
    <n v="47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100000"/>
    <n v="46643.07"/>
    <x v="2"/>
    <s v="NL"/>
    <s v="EUR"/>
    <n v="1431108776"/>
    <n v="1425924776"/>
    <b v="0"/>
    <n v="0"/>
    <b v="0"/>
    <x v="3"/>
    <n v="47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100000"/>
    <n v="46100.69"/>
    <x v="2"/>
    <s v="GB"/>
    <s v="GBP"/>
    <n v="1409337611"/>
    <n v="1407177611"/>
    <b v="0"/>
    <n v="26"/>
    <b v="0"/>
    <x v="3"/>
    <n v="46"/>
    <n v="1773.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00000"/>
    <n v="46032"/>
    <x v="2"/>
    <s v="US"/>
    <s v="USD"/>
    <n v="1438803999"/>
    <n v="1436211999"/>
    <b v="0"/>
    <n v="0"/>
    <b v="0"/>
    <x v="3"/>
    <n v="46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100000"/>
    <n v="45979.01"/>
    <x v="2"/>
    <s v="US"/>
    <s v="USD"/>
    <n v="1427155726"/>
    <n v="1425690526"/>
    <b v="0"/>
    <n v="7"/>
    <b v="0"/>
    <x v="3"/>
    <n v="46"/>
    <n v="6568.4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100000"/>
    <n v="45535"/>
    <x v="2"/>
    <s v="ES"/>
    <s v="EUR"/>
    <n v="1448582145"/>
    <n v="1445986545"/>
    <b v="0"/>
    <n v="0"/>
    <b v="0"/>
    <x v="3"/>
    <n v="46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00"/>
    <n v="45126"/>
    <x v="2"/>
    <s v="US"/>
    <s v="USD"/>
    <n v="1457056555"/>
    <n v="1454464555"/>
    <b v="0"/>
    <n v="2"/>
    <b v="0"/>
    <x v="3"/>
    <n v="45"/>
    <n v="22563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00000"/>
    <n v="45041"/>
    <x v="2"/>
    <s v="GB"/>
    <s v="GBP"/>
    <n v="1428951600"/>
    <n v="1425512843"/>
    <b v="0"/>
    <n v="13"/>
    <b v="0"/>
    <x v="3"/>
    <n v="45"/>
    <n v="3464.69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100000"/>
    <n v="44669"/>
    <x v="2"/>
    <s v="GB"/>
    <s v="GBP"/>
    <n v="1434995295"/>
    <n v="1432403295"/>
    <b v="0"/>
    <n v="4"/>
    <b v="0"/>
    <x v="3"/>
    <n v="45"/>
    <n v="11167.2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2"/>
    <s v="US"/>
    <s v="USD"/>
    <n v="1483748232"/>
    <n v="1481156232"/>
    <b v="0"/>
    <n v="0"/>
    <b v="0"/>
    <x v="3"/>
    <n v="45"/>
    <s v="No Backers"/>
    <x v="0"/>
    <s v="drama"/>
    <x v="182"/>
    <d v="2017-01-07T00:17:12"/>
    <x v="2"/>
  </r>
  <r>
    <n v="183"/>
    <s v="Three Little Words"/>
    <s v="Don't kill me until I meet my Dad"/>
    <n v="100000"/>
    <n v="44388"/>
    <x v="2"/>
    <s v="GB"/>
    <s v="GBP"/>
    <n v="1417033610"/>
    <n v="1414438010"/>
    <b v="0"/>
    <n v="12"/>
    <b v="0"/>
    <x v="3"/>
    <n v="44"/>
    <n v="369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00000"/>
    <n v="43758"/>
    <x v="2"/>
    <s v="CA"/>
    <s v="CAD"/>
    <n v="1409543940"/>
    <n v="1404586762"/>
    <b v="0"/>
    <n v="2"/>
    <b v="0"/>
    <x v="3"/>
    <n v="44"/>
    <n v="21879"/>
    <x v="0"/>
    <s v="drama"/>
    <x v="184"/>
    <d v="2014-09-01T03:59:00"/>
    <x v="3"/>
  </r>
  <r>
    <n v="185"/>
    <s v="BLANK Short Movie"/>
    <s v="Love has no boundaries!"/>
    <n v="100000"/>
    <n v="43296"/>
    <x v="2"/>
    <s v="NO"/>
    <s v="NOK"/>
    <n v="1471557139"/>
    <n v="1468965139"/>
    <b v="0"/>
    <n v="10"/>
    <b v="0"/>
    <x v="3"/>
    <n v="43"/>
    <n v="4329.6000000000004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100000"/>
    <n v="43037"/>
    <x v="2"/>
    <s v="US"/>
    <s v="USD"/>
    <n v="1488571200"/>
    <n v="1485977434"/>
    <b v="0"/>
    <n v="0"/>
    <b v="0"/>
    <x v="3"/>
    <n v="43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100000"/>
    <n v="43015"/>
    <x v="2"/>
    <s v="US"/>
    <s v="USD"/>
    <n v="1437461940"/>
    <n v="1435383457"/>
    <b v="0"/>
    <n v="5"/>
    <b v="0"/>
    <x v="3"/>
    <n v="43"/>
    <n v="8603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00000"/>
    <n v="42642"/>
    <x v="2"/>
    <s v="US"/>
    <s v="USD"/>
    <n v="1409891015"/>
    <n v="1407299015"/>
    <b v="0"/>
    <n v="0"/>
    <b v="0"/>
    <x v="3"/>
    <n v="43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100000"/>
    <n v="42311"/>
    <x v="2"/>
    <s v="US"/>
    <s v="USD"/>
    <n v="1472920477"/>
    <n v="1467736477"/>
    <b v="0"/>
    <n v="5"/>
    <b v="0"/>
    <x v="3"/>
    <n v="42"/>
    <n v="8462.2000000000007"/>
    <x v="0"/>
    <s v="drama"/>
    <x v="189"/>
    <d v="2016-09-03T16:34:37"/>
    <x v="2"/>
  </r>
  <r>
    <n v="190"/>
    <s v="REGIONRAT, the movie"/>
    <s v="Because hope can be a 4 letter word"/>
    <n v="100000"/>
    <n v="42086.42"/>
    <x v="2"/>
    <s v="US"/>
    <s v="USD"/>
    <n v="1466091446"/>
    <n v="1465227446"/>
    <b v="0"/>
    <n v="1"/>
    <b v="0"/>
    <x v="3"/>
    <n v="42"/>
    <n v="42086.42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100000"/>
    <n v="41950"/>
    <x v="2"/>
    <s v="AU"/>
    <s v="AUD"/>
    <n v="1443782138"/>
    <n v="1440326138"/>
    <b v="0"/>
    <n v="3"/>
    <b v="0"/>
    <x v="3"/>
    <n v="42"/>
    <n v="139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2"/>
    <s v="US"/>
    <s v="USD"/>
    <n v="1413572432"/>
    <n v="1410980432"/>
    <b v="0"/>
    <n v="3"/>
    <b v="0"/>
    <x v="3"/>
    <n v="42"/>
    <n v="13950.15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2"/>
    <s v="GB"/>
    <s v="GBP"/>
    <n v="1417217166"/>
    <n v="1412029566"/>
    <b v="0"/>
    <n v="0"/>
    <b v="0"/>
    <x v="3"/>
    <n v="42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100000"/>
    <n v="41000"/>
    <x v="2"/>
    <s v="GB"/>
    <s v="GBP"/>
    <n v="1457308531"/>
    <n v="1452124531"/>
    <b v="0"/>
    <n v="3"/>
    <b v="0"/>
    <x v="3"/>
    <n v="41"/>
    <n v="13666.6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2"/>
    <s v="US"/>
    <s v="USD"/>
    <n v="1436544332"/>
    <n v="1431360332"/>
    <b v="0"/>
    <n v="0"/>
    <b v="0"/>
    <x v="3"/>
    <n v="41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100000"/>
    <n v="40690"/>
    <x v="2"/>
    <s v="GB"/>
    <s v="GBP"/>
    <n v="1444510800"/>
    <n v="1442062898"/>
    <b v="0"/>
    <n v="19"/>
    <b v="0"/>
    <x v="3"/>
    <n v="41"/>
    <n v="2141.5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100000"/>
    <n v="40594"/>
    <x v="2"/>
    <s v="GB"/>
    <s v="GBP"/>
    <n v="1487365200"/>
    <n v="1483734100"/>
    <b v="0"/>
    <n v="8"/>
    <b v="0"/>
    <x v="3"/>
    <n v="41"/>
    <n v="5074.2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100000"/>
    <n v="40502.99"/>
    <x v="2"/>
    <s v="US"/>
    <s v="USD"/>
    <n v="1412500322"/>
    <n v="1409908322"/>
    <b v="0"/>
    <n v="6"/>
    <b v="0"/>
    <x v="3"/>
    <n v="41"/>
    <n v="6750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x v="3"/>
    <n v="4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100000"/>
    <n v="40357"/>
    <x v="2"/>
    <s v="US"/>
    <s v="USD"/>
    <n v="1410746403"/>
    <n v="1408154403"/>
    <b v="0"/>
    <n v="18"/>
    <b v="0"/>
    <x v="3"/>
    <n v="40"/>
    <n v="2242.0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100000"/>
    <n v="40280"/>
    <x v="2"/>
    <s v="US"/>
    <s v="USD"/>
    <n v="1423424329"/>
    <n v="1421696329"/>
    <b v="0"/>
    <n v="7"/>
    <b v="0"/>
    <x v="3"/>
    <n v="40"/>
    <n v="5754.29"/>
    <x v="0"/>
    <s v="drama"/>
    <x v="201"/>
    <d v="2015-02-08T19:38:49"/>
    <x v="0"/>
  </r>
  <r>
    <n v="202"/>
    <s v="Modern Gangsters"/>
    <s v="new web series created by jonney terry"/>
    <n v="100000"/>
    <n v="40153"/>
    <x v="2"/>
    <s v="US"/>
    <s v="USD"/>
    <n v="1444337940"/>
    <n v="1441750564"/>
    <b v="0"/>
    <n v="0"/>
    <b v="0"/>
    <x v="3"/>
    <n v="4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100000"/>
    <n v="40140.01"/>
    <x v="2"/>
    <s v="GB"/>
    <s v="GBP"/>
    <n v="1422562864"/>
    <n v="1417378864"/>
    <b v="0"/>
    <n v="8"/>
    <b v="0"/>
    <x v="3"/>
    <n v="40"/>
    <n v="5017.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100000"/>
    <n v="40079"/>
    <x v="2"/>
    <s v="AU"/>
    <s v="AUD"/>
    <n v="1470319203"/>
    <n v="1467727203"/>
    <b v="0"/>
    <n v="1293"/>
    <b v="0"/>
    <x v="3"/>
    <n v="40"/>
    <n v="3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2"/>
    <s v="US"/>
    <s v="USD"/>
    <n v="1444144222"/>
    <n v="1441120222"/>
    <b v="0"/>
    <n v="17"/>
    <b v="0"/>
    <x v="3"/>
    <n v="40"/>
    <n v="2356.179999999999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00000"/>
    <n v="40043.25"/>
    <x v="2"/>
    <s v="US"/>
    <s v="USD"/>
    <n v="1470441983"/>
    <n v="1468627583"/>
    <b v="0"/>
    <n v="0"/>
    <b v="0"/>
    <x v="3"/>
    <n v="4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00000"/>
    <n v="39757"/>
    <x v="2"/>
    <s v="CA"/>
    <s v="CAD"/>
    <n v="1420346638"/>
    <n v="1417754638"/>
    <b v="0"/>
    <n v="13"/>
    <b v="0"/>
    <x v="3"/>
    <n v="40"/>
    <n v="3058.23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100000"/>
    <n v="39693.279999999999"/>
    <x v="2"/>
    <s v="AU"/>
    <s v="AUD"/>
    <n v="1418719967"/>
    <n v="1416127967"/>
    <b v="0"/>
    <n v="0"/>
    <b v="0"/>
    <x v="3"/>
    <n v="4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2"/>
    <s v="US"/>
    <s v="USD"/>
    <n v="1436566135"/>
    <n v="1433974135"/>
    <b v="0"/>
    <n v="0"/>
    <b v="0"/>
    <x v="3"/>
    <n v="4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00000"/>
    <n v="39500.5"/>
    <x v="2"/>
    <s v="US"/>
    <s v="USD"/>
    <n v="1443675600"/>
    <n v="1441157592"/>
    <b v="0"/>
    <n v="33"/>
    <b v="0"/>
    <x v="3"/>
    <n v="40"/>
    <n v="1196.98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2"/>
    <s v="US"/>
    <s v="USD"/>
    <n v="1442634617"/>
    <n v="1440042617"/>
    <b v="0"/>
    <n v="12"/>
    <b v="0"/>
    <x v="3"/>
    <n v="39"/>
    <n v="3275.3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100000"/>
    <n v="39304"/>
    <x v="2"/>
    <s v="US"/>
    <s v="USD"/>
    <n v="1460837320"/>
    <n v="1455656920"/>
    <b v="0"/>
    <n v="1"/>
    <b v="0"/>
    <x v="3"/>
    <n v="39"/>
    <n v="39304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100000"/>
    <n v="39137"/>
    <x v="2"/>
    <s v="US"/>
    <s v="USD"/>
    <n v="1439734001"/>
    <n v="1437142547"/>
    <b v="0"/>
    <n v="1"/>
    <b v="0"/>
    <x v="3"/>
    <n v="39"/>
    <n v="39137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2"/>
    <s v="US"/>
    <s v="USD"/>
    <n v="1425655349"/>
    <n v="1420471349"/>
    <b v="0"/>
    <n v="1"/>
    <b v="0"/>
    <x v="3"/>
    <n v="39"/>
    <n v="3913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100000"/>
    <n v="38876.949999999997"/>
    <x v="2"/>
    <s v="GB"/>
    <s v="GBP"/>
    <n v="1455753540"/>
    <n v="1452058282"/>
    <b v="0"/>
    <n v="1"/>
    <b v="0"/>
    <x v="3"/>
    <n v="39"/>
    <n v="38876.949999999997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2"/>
    <s v="US"/>
    <s v="USD"/>
    <n v="1429740037"/>
    <n v="1425423637"/>
    <b v="0"/>
    <n v="84"/>
    <b v="0"/>
    <x v="3"/>
    <n v="39"/>
    <n v="461.24"/>
    <x v="0"/>
    <s v="drama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x v="3"/>
    <n v="39"/>
    <n v="1013.1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2"/>
    <s v="US"/>
    <s v="USD"/>
    <n v="1431702289"/>
    <n v="1426518289"/>
    <b v="0"/>
    <n v="1"/>
    <b v="0"/>
    <x v="3"/>
    <n v="38"/>
    <n v="38082.69"/>
    <x v="0"/>
    <s v="drama"/>
    <x v="218"/>
    <d v="2015-05-15T15:04:49"/>
    <x v="0"/>
  </r>
  <r>
    <n v="219"/>
    <s v="True Colors"/>
    <s v="An hour-long pilot about a group of suburban LGBT teens coming of age in the early 90's."/>
    <n v="98000"/>
    <n v="37994"/>
    <x v="2"/>
    <s v="US"/>
    <s v="USD"/>
    <n v="1459493940"/>
    <n v="1456732225"/>
    <b v="0"/>
    <n v="76"/>
    <b v="0"/>
    <x v="3"/>
    <n v="39"/>
    <n v="499.92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98000"/>
    <n v="37354.269999999997"/>
    <x v="2"/>
    <s v="US"/>
    <s v="USD"/>
    <n v="1440101160"/>
    <n v="1436542030"/>
    <b v="0"/>
    <n v="3"/>
    <b v="0"/>
    <x v="3"/>
    <n v="38"/>
    <n v="12451.42"/>
    <x v="0"/>
    <s v="drama"/>
    <x v="220"/>
    <d v="2015-08-20T20:06:00"/>
    <x v="0"/>
  </r>
  <r>
    <n v="221"/>
    <s v="Archetypes"/>
    <s v="Film about Schizophrenia with Surreal Twists!"/>
    <n v="97000"/>
    <n v="37104.03"/>
    <x v="2"/>
    <s v="US"/>
    <s v="USD"/>
    <n v="1427569564"/>
    <n v="1422389164"/>
    <b v="0"/>
    <n v="0"/>
    <b v="0"/>
    <x v="3"/>
    <n v="38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95000"/>
    <n v="36082"/>
    <x v="2"/>
    <s v="US"/>
    <s v="USD"/>
    <n v="1427423940"/>
    <n v="1422383318"/>
    <b v="0"/>
    <n v="2"/>
    <b v="0"/>
    <x v="3"/>
    <n v="38"/>
    <n v="18041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95000"/>
    <n v="35932"/>
    <x v="2"/>
    <s v="US"/>
    <s v="USD"/>
    <n v="1463879100"/>
    <n v="1461287350"/>
    <b v="0"/>
    <n v="0"/>
    <b v="0"/>
    <x v="3"/>
    <n v="38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2"/>
    <s v="AU"/>
    <s v="AUD"/>
    <n v="1436506726"/>
    <n v="1431322726"/>
    <b v="0"/>
    <n v="0"/>
    <b v="0"/>
    <x v="3"/>
    <n v="38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94875"/>
    <n v="35640"/>
    <x v="2"/>
    <s v="US"/>
    <s v="USD"/>
    <n v="1460153054"/>
    <n v="1457564654"/>
    <b v="0"/>
    <n v="0"/>
    <b v="0"/>
    <x v="3"/>
    <n v="38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93500"/>
    <n v="35389.129999999997"/>
    <x v="2"/>
    <s v="GB"/>
    <s v="GBP"/>
    <n v="1433064540"/>
    <n v="1428854344"/>
    <b v="0"/>
    <n v="2"/>
    <b v="0"/>
    <x v="3"/>
    <n v="38"/>
    <n v="17694.57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90000"/>
    <n v="35338"/>
    <x v="2"/>
    <s v="US"/>
    <s v="USD"/>
    <n v="1436477241"/>
    <n v="1433885241"/>
    <b v="0"/>
    <n v="0"/>
    <b v="0"/>
    <x v="3"/>
    <n v="39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90000"/>
    <n v="35307"/>
    <x v="2"/>
    <s v="GB"/>
    <s v="GBP"/>
    <n v="1433176105"/>
    <n v="1427992105"/>
    <b v="0"/>
    <n v="0"/>
    <b v="0"/>
    <x v="3"/>
    <n v="39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90000"/>
    <n v="35296"/>
    <x v="2"/>
    <s v="DE"/>
    <s v="EUR"/>
    <n v="1455402297"/>
    <n v="1452810297"/>
    <b v="0"/>
    <n v="0"/>
    <b v="0"/>
    <x v="3"/>
    <n v="39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90000"/>
    <n v="35275.64"/>
    <x v="2"/>
    <s v="US"/>
    <s v="USD"/>
    <n v="1433443151"/>
    <n v="1430851151"/>
    <b v="0"/>
    <n v="2"/>
    <b v="0"/>
    <x v="3"/>
    <n v="39"/>
    <n v="17637.82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2"/>
    <s v="US"/>
    <s v="USD"/>
    <n v="1451775651"/>
    <n v="1449183651"/>
    <b v="0"/>
    <n v="0"/>
    <b v="0"/>
    <x v="3"/>
    <n v="39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89200"/>
    <n v="35123"/>
    <x v="2"/>
    <s v="GB"/>
    <s v="GBP"/>
    <n v="1425066546"/>
    <n v="1422474546"/>
    <b v="0"/>
    <n v="7"/>
    <b v="0"/>
    <x v="3"/>
    <n v="39"/>
    <n v="5017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88888"/>
    <n v="35076"/>
    <x v="2"/>
    <s v="US"/>
    <s v="USD"/>
    <n v="1475185972"/>
    <n v="1472593972"/>
    <b v="0"/>
    <n v="0"/>
    <b v="0"/>
    <x v="3"/>
    <n v="39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88888"/>
    <n v="34676"/>
    <x v="2"/>
    <s v="US"/>
    <s v="USD"/>
    <n v="1434847859"/>
    <n v="1431391859"/>
    <b v="0"/>
    <n v="5"/>
    <b v="0"/>
    <x v="3"/>
    <n v="39"/>
    <n v="6935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88000"/>
    <n v="34660"/>
    <x v="2"/>
    <s v="US"/>
    <s v="USD"/>
    <n v="1436478497"/>
    <n v="1433886497"/>
    <b v="0"/>
    <n v="0"/>
    <b v="0"/>
    <x v="3"/>
    <n v="39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2"/>
    <s v="US"/>
    <s v="USD"/>
    <n v="1451952000"/>
    <n v="1447380099"/>
    <b v="0"/>
    <n v="0"/>
    <b v="0"/>
    <x v="3"/>
    <n v="40"/>
    <s v="No Backers"/>
    <x v="0"/>
    <s v="drama"/>
    <x v="236"/>
    <d v="2016-01-05T00:00:00"/>
    <x v="0"/>
  </r>
  <r>
    <n v="237"/>
    <s v="Making The Choice"/>
    <s v="Making The Choice is a christian short film series."/>
    <n v="85000"/>
    <n v="34090.629999999997"/>
    <x v="2"/>
    <s v="US"/>
    <s v="USD"/>
    <n v="1457445069"/>
    <n v="1452261069"/>
    <b v="0"/>
    <n v="1"/>
    <b v="0"/>
    <x v="3"/>
    <n v="40"/>
    <n v="34090.629999999997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85000"/>
    <n v="33892"/>
    <x v="2"/>
    <s v="US"/>
    <s v="USD"/>
    <n v="1483088400"/>
    <n v="1481324760"/>
    <b v="0"/>
    <n v="0"/>
    <b v="0"/>
    <x v="3"/>
    <n v="4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85000"/>
    <n v="33791"/>
    <x v="2"/>
    <s v="AU"/>
    <s v="AUD"/>
    <n v="1446984000"/>
    <n v="1445308730"/>
    <b v="0"/>
    <n v="5"/>
    <b v="0"/>
    <x v="3"/>
    <n v="40"/>
    <n v="6758.2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x v="4"/>
    <n v="40"/>
    <n v="245.5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x v="4"/>
    <n v="39"/>
    <n v="89.0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x v="4"/>
    <n v="39"/>
    <n v="165.3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x v="4"/>
    <n v="41"/>
    <n v="101.8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x v="4"/>
    <n v="42"/>
    <n v="397.2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x v="4"/>
    <n v="42"/>
    <n v="346.1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x v="4"/>
    <n v="41"/>
    <n v="148.0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x v="4"/>
    <n v="41"/>
    <n v="530.6900000000000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x v="4"/>
    <n v="41"/>
    <n v="225.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x v="4"/>
    <n v="41"/>
    <n v="139.34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x v="4"/>
    <n v="41"/>
    <n v="74.6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x v="4"/>
    <n v="40"/>
    <n v="417.8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x v="4"/>
    <n v="40"/>
    <n v="296.99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x v="4"/>
    <n v="40"/>
    <n v="4576.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x v="4"/>
    <n v="40"/>
    <n v="101.93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x v="4"/>
    <n v="40"/>
    <n v="169.6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x v="4"/>
    <n v="41"/>
    <n v="115.7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x v="4"/>
    <n v="42"/>
    <n v="5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x v="4"/>
    <n v="42"/>
    <n v="46.0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4"/>
    <n v="42"/>
    <n v="33.630000000000003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x v="4"/>
    <n v="42"/>
    <n v="358.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x v="4"/>
    <n v="42"/>
    <n v="142.7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x v="4"/>
    <n v="42"/>
    <n v="216.0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x v="4"/>
    <n v="42"/>
    <n v="32.4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x v="4"/>
    <n v="42"/>
    <n v="343.6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x v="4"/>
    <n v="42"/>
    <n v="539.190000000000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x v="4"/>
    <n v="41"/>
    <n v="858.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x v="4"/>
    <n v="41"/>
    <n v="187.07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x v="4"/>
    <n v="41"/>
    <n v="277.52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x v="4"/>
    <n v="41"/>
    <n v="19.2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x v="4"/>
    <n v="41"/>
    <n v="502.8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x v="4"/>
    <n v="41"/>
    <n v="106.6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x v="4"/>
    <n v="41"/>
    <n v="470.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x v="4"/>
    <n v="41"/>
    <n v="258.52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x v="4"/>
    <n v="41"/>
    <n v="268.8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x v="4"/>
    <n v="40"/>
    <n v="91.3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x v="4"/>
    <n v="40"/>
    <n v="488.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x v="4"/>
    <n v="40"/>
    <n v="31.8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x v="4"/>
    <n v="42"/>
    <n v="72.9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x v="4"/>
    <n v="42"/>
    <n v="99.15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x v="4"/>
    <n v="43"/>
    <n v="14.1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x v="4"/>
    <n v="43"/>
    <n v="381.9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x v="4"/>
    <n v="43"/>
    <n v="168.22"/>
    <x v="0"/>
    <s v="documentary"/>
    <x v="282"/>
    <d v="2010-02-22T22:00:00"/>
    <x v="7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x v="4"/>
    <n v="43"/>
    <n v="148.7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x v="4"/>
    <n v="43"/>
    <n v="39.52000000000000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x v="4"/>
    <n v="43"/>
    <n v="53.3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x v="4"/>
    <n v="43"/>
    <n v="221.7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x v="4"/>
    <n v="42"/>
    <n v="102.3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x v="4"/>
    <n v="43"/>
    <n v="66.0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x v="4"/>
    <n v="43"/>
    <n v="127.24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x v="4"/>
    <n v="43"/>
    <n v="173.8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x v="4"/>
    <n v="45"/>
    <n v="227.2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x v="4"/>
    <n v="45"/>
    <n v="58.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x v="4"/>
    <n v="44"/>
    <n v="219.98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x v="4"/>
    <n v="44"/>
    <n v="574.5599999999999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x v="4"/>
    <n v="44"/>
    <n v="43.14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x v="4"/>
    <n v="44"/>
    <n v="221.9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x v="4"/>
    <n v="44"/>
    <n v="200.8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x v="4"/>
    <n v="44"/>
    <n v="11.6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x v="4"/>
    <n v="44"/>
    <n v="115.9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x v="4"/>
    <n v="47"/>
    <n v="94.8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x v="4"/>
    <n v="47"/>
    <n v="112.2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x v="4"/>
    <n v="47"/>
    <n v="259.88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x v="4"/>
    <n v="47"/>
    <n v="342.28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x v="4"/>
    <n v="46"/>
    <n v="376.3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x v="4"/>
    <n v="46"/>
    <n v="14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x v="4"/>
    <n v="46"/>
    <n v="345"/>
    <x v="0"/>
    <s v="documentary"/>
    <x v="306"/>
    <d v="2013-03-20T19:05:33"/>
    <x v="4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x v="4"/>
    <n v="46"/>
    <n v="47.8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x v="4"/>
    <n v="45"/>
    <n v="134.6399999999999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x v="4"/>
    <n v="45"/>
    <n v="114.27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x v="4"/>
    <n v="45"/>
    <n v="755.2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x v="4"/>
    <n v="45"/>
    <n v="179.8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x v="4"/>
    <n v="45"/>
    <n v="183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x v="4"/>
    <n v="44"/>
    <n v="119.9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x v="4"/>
    <n v="44"/>
    <n v="221.4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x v="4"/>
    <n v="44"/>
    <n v="210.2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x v="4"/>
    <n v="44"/>
    <n v="167.5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x v="4"/>
    <n v="44"/>
    <n v="83.7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x v="4"/>
    <n v="44"/>
    <n v="93.1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x v="4"/>
    <n v="44"/>
    <n v="518.3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x v="4"/>
    <n v="44"/>
    <n v="166.8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x v="4"/>
    <n v="44"/>
    <n v="78.1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x v="4"/>
    <n v="44"/>
    <n v="141.4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x v="4"/>
    <n v="45"/>
    <n v="452.4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x v="4"/>
    <n v="46"/>
    <n v="319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x v="4"/>
    <n v="47"/>
    <n v="35.5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x v="4"/>
    <n v="47"/>
    <n v="22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x v="4"/>
    <n v="47"/>
    <n v="765.4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x v="4"/>
    <n v="47"/>
    <n v="51.8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x v="4"/>
    <n v="47"/>
    <n v="154.1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x v="4"/>
    <n v="47"/>
    <n v="75.459999999999994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x v="4"/>
    <n v="47"/>
    <n v="58.5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x v="4"/>
    <n v="47"/>
    <n v="46.0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x v="4"/>
    <n v="46"/>
    <n v="96.1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x v="4"/>
    <n v="46"/>
    <n v="368.7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x v="4"/>
    <n v="47"/>
    <n v="317.88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x v="4"/>
    <n v="47"/>
    <n v="51.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x v="4"/>
    <n v="49"/>
    <n v="818.5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x v="4"/>
    <n v="50"/>
    <n v="107.2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x v="4"/>
    <n v="50"/>
    <n v="282.850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x v="4"/>
    <n v="50"/>
    <n v="84.0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x v="4"/>
    <n v="50"/>
    <n v="456.1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x v="4"/>
    <n v="50"/>
    <n v="76.2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x v="4"/>
    <n v="49"/>
    <n v="47.1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x v="4"/>
    <n v="49"/>
    <n v="86.4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x v="4"/>
    <n v="49"/>
    <n v="136.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x v="4"/>
    <n v="49"/>
    <n v="130.2700000000000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x v="4"/>
    <n v="49"/>
    <n v="64.43000000000000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x v="4"/>
    <n v="49"/>
    <n v="204.38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x v="4"/>
    <n v="49"/>
    <n v="145.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x v="4"/>
    <n v="49"/>
    <n v="109.94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x v="4"/>
    <n v="48"/>
    <n v="25.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x v="4"/>
    <n v="48"/>
    <n v="84.29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x v="4"/>
    <n v="48"/>
    <n v="39.0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x v="4"/>
    <n v="47"/>
    <n v="818.19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x v="4"/>
    <n v="47"/>
    <n v="142.61000000000001"/>
    <x v="0"/>
    <s v="documentary"/>
    <x v="355"/>
    <d v="2014-12-01T08:03:14"/>
    <x v="3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x v="4"/>
    <n v="47"/>
    <n v="242.3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x v="4"/>
    <n v="47"/>
    <n v="77.2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4"/>
    <n v="47"/>
    <n v="87.2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x v="4"/>
    <n v="46"/>
    <n v="76.4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x v="4"/>
    <n v="46"/>
    <n v="265.3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x v="4"/>
    <n v="46"/>
    <n v="64.95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x v="4"/>
    <n v="46"/>
    <n v="266.6600000000000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x v="4"/>
    <n v="45"/>
    <n v="870.96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x v="4"/>
    <n v="45"/>
    <n v="200.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x v="4"/>
    <n v="45"/>
    <n v="346.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x v="4"/>
    <n v="45"/>
    <n v="16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x v="4"/>
    <n v="45"/>
    <n v="188.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x v="4"/>
    <n v="45"/>
    <n v="140.53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x v="4"/>
    <n v="45"/>
    <n v="133.63999999999999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x v="4"/>
    <n v="44"/>
    <n v="516.63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x v="4"/>
    <n v="44"/>
    <n v="20.9"/>
    <x v="0"/>
    <s v="documentary"/>
    <x v="371"/>
    <d v="2013-02-01T18:25:39"/>
    <x v="5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x v="4"/>
    <n v="44"/>
    <n v="2443.780000000000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x v="4"/>
    <n v="44"/>
    <n v="246.4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x v="4"/>
    <n v="44"/>
    <n v="125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x v="4"/>
    <n v="44"/>
    <n v="1564.5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x v="4"/>
    <n v="44"/>
    <n v="455.9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x v="4"/>
    <n v="44"/>
    <n v="164.5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x v="4"/>
    <n v="44"/>
    <n v="263.0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x v="4"/>
    <n v="43"/>
    <n v="145.91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x v="4"/>
    <n v="43"/>
    <n v="442.53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x v="4"/>
    <n v="43"/>
    <n v="86.3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x v="4"/>
    <n v="43"/>
    <n v="983.5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x v="4"/>
    <n v="43"/>
    <n v="449.7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x v="4"/>
    <n v="43"/>
    <n v="56.3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x v="4"/>
    <n v="43"/>
    <n v="90.63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x v="4"/>
    <n v="43"/>
    <n v="1646.9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x v="4"/>
    <n v="43"/>
    <n v="38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x v="4"/>
    <n v="43"/>
    <n v="300.8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x v="4"/>
    <n v="43"/>
    <n v="14.1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x v="4"/>
    <n v="43"/>
    <n v="1522.5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x v="4"/>
    <n v="43"/>
    <n v="110.3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x v="4"/>
    <n v="42"/>
    <n v="102.7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4"/>
    <n v="42"/>
    <n v="60.2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x v="4"/>
    <n v="42"/>
    <n v="418.3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x v="4"/>
    <n v="42"/>
    <n v="113.2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x v="4"/>
    <n v="42"/>
    <n v="106.2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x v="4"/>
    <n v="42"/>
    <n v="90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x v="4"/>
    <n v="41"/>
    <n v="308.79000000000002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x v="4"/>
    <n v="41"/>
    <n v="217.1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x v="4"/>
    <n v="41"/>
    <n v="331.76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4"/>
    <n v="41"/>
    <n v="281.52999999999997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x v="4"/>
    <n v="41"/>
    <n v="476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x v="4"/>
    <n v="41"/>
    <n v="292.2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x v="4"/>
    <n v="41"/>
    <n v="75.37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x v="4"/>
    <n v="41"/>
    <n v="370.87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x v="4"/>
    <n v="41"/>
    <n v="581.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x v="4"/>
    <n v="41"/>
    <n v="924.69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x v="4"/>
    <n v="41"/>
    <n v="532.9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x v="4"/>
    <n v="40"/>
    <n v="13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x v="4"/>
    <n v="40"/>
    <n v="2875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x v="4"/>
    <n v="40"/>
    <n v="83.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x v="4"/>
    <n v="40"/>
    <n v="365.82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x v="4"/>
    <n v="40"/>
    <n v="117.3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x v="4"/>
    <n v="40"/>
    <n v="96.3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x v="4"/>
    <n v="40"/>
    <n v="953.5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x v="4"/>
    <n v="40"/>
    <n v="800.8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x v="4"/>
    <n v="40"/>
    <n v="383.2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x v="4"/>
    <n v="40"/>
    <n v="190.9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x v="4"/>
    <n v="40"/>
    <n v="271.56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2"/>
    <s v="US"/>
    <s v="USD"/>
    <n v="1394772031"/>
    <n v="1392183631"/>
    <b v="0"/>
    <n v="3"/>
    <b v="0"/>
    <x v="5"/>
    <n v="40"/>
    <n v="6590.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50000"/>
    <n v="19572"/>
    <x v="2"/>
    <s v="US"/>
    <s v="USD"/>
    <n v="1440157656"/>
    <n v="1434973656"/>
    <b v="0"/>
    <n v="6"/>
    <b v="0"/>
    <x v="5"/>
    <n v="39"/>
    <n v="32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2"/>
    <s v="US"/>
    <s v="USD"/>
    <n v="1410416097"/>
    <n v="1407824097"/>
    <b v="0"/>
    <n v="12"/>
    <b v="0"/>
    <x v="5"/>
    <n v="39"/>
    <n v="1629.75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2"/>
    <s v="US"/>
    <s v="USD"/>
    <n v="1370470430"/>
    <n v="1367878430"/>
    <b v="0"/>
    <n v="13"/>
    <b v="0"/>
    <x v="5"/>
    <n v="39"/>
    <n v="1501.79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50000"/>
    <n v="19434"/>
    <x v="2"/>
    <s v="US"/>
    <s v="USD"/>
    <n v="1332748899"/>
    <n v="1327568499"/>
    <b v="0"/>
    <n v="5"/>
    <b v="0"/>
    <x v="5"/>
    <n v="39"/>
    <n v="3886.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5"/>
    <n v="39"/>
    <n v="9715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50000"/>
    <n v="19324"/>
    <x v="2"/>
    <s v="US"/>
    <s v="USD"/>
    <n v="1456851914"/>
    <n v="1454259914"/>
    <b v="0"/>
    <n v="8"/>
    <b v="0"/>
    <x v="5"/>
    <n v="39"/>
    <n v="2415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2"/>
    <s v="US"/>
    <s v="USD"/>
    <n v="1445540340"/>
    <n v="1444340940"/>
    <b v="0"/>
    <n v="0"/>
    <b v="0"/>
    <x v="5"/>
    <n v="39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x v="5"/>
    <n v="38"/>
    <n v="1476.5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0"/>
    <n v="19129"/>
    <x v="2"/>
    <s v="US"/>
    <s v="USD"/>
    <n v="1259297940"/>
    <n v="1252964282"/>
    <b v="0"/>
    <n v="0"/>
    <b v="0"/>
    <x v="5"/>
    <n v="38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2"/>
    <s v="US"/>
    <s v="USD"/>
    <n v="1378866867"/>
    <n v="1377570867"/>
    <b v="0"/>
    <n v="5"/>
    <b v="0"/>
    <x v="5"/>
    <n v="38"/>
    <n v="3805.6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50000"/>
    <n v="18855"/>
    <x v="2"/>
    <s v="GB"/>
    <s v="GBP"/>
    <n v="1467752083"/>
    <n v="1465160083"/>
    <b v="0"/>
    <n v="8"/>
    <b v="0"/>
    <x v="5"/>
    <n v="38"/>
    <n v="2356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50000"/>
    <n v="18851"/>
    <x v="2"/>
    <s v="US"/>
    <s v="USD"/>
    <n v="1445448381"/>
    <n v="1440264381"/>
    <b v="0"/>
    <n v="8"/>
    <b v="0"/>
    <x v="5"/>
    <n v="38"/>
    <n v="2356.3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2"/>
    <s v="US"/>
    <s v="USD"/>
    <n v="1444576022"/>
    <n v="1439392022"/>
    <b v="0"/>
    <n v="0"/>
    <b v="0"/>
    <x v="5"/>
    <n v="37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2"/>
    <s v="US"/>
    <s v="USD"/>
    <n v="1385931702"/>
    <n v="1383076902"/>
    <b v="0"/>
    <n v="2"/>
    <b v="0"/>
    <x v="5"/>
    <n v="37"/>
    <n v="9333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50000"/>
    <n v="18645"/>
    <x v="2"/>
    <s v="US"/>
    <s v="USD"/>
    <n v="1379094980"/>
    <n v="1376502980"/>
    <b v="0"/>
    <n v="3"/>
    <b v="0"/>
    <x v="5"/>
    <n v="37"/>
    <n v="621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50000"/>
    <n v="18625"/>
    <x v="2"/>
    <s v="US"/>
    <s v="USD"/>
    <n v="1375260113"/>
    <n v="1372668113"/>
    <b v="0"/>
    <n v="0"/>
    <b v="0"/>
    <x v="5"/>
    <n v="37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2"/>
    <s v="CA"/>
    <s v="CAD"/>
    <n v="1475912326"/>
    <n v="1470728326"/>
    <b v="0"/>
    <n v="0"/>
    <b v="0"/>
    <x v="5"/>
    <n v="37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50000"/>
    <n v="18472"/>
    <x v="2"/>
    <s v="US"/>
    <s v="USD"/>
    <n v="1447830958"/>
    <n v="1445235358"/>
    <b v="0"/>
    <n v="11"/>
    <b v="0"/>
    <x v="5"/>
    <n v="37"/>
    <n v="1679.27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50000"/>
    <n v="18221"/>
    <x v="2"/>
    <s v="US"/>
    <s v="USD"/>
    <n v="1413569818"/>
    <n v="1412705818"/>
    <b v="0"/>
    <n v="0"/>
    <b v="0"/>
    <x v="5"/>
    <n v="36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0"/>
    <n v="18185"/>
    <x v="2"/>
    <s v="US"/>
    <s v="USD"/>
    <n v="1458859153"/>
    <n v="1456270753"/>
    <b v="0"/>
    <n v="1"/>
    <b v="0"/>
    <x v="5"/>
    <n v="36"/>
    <n v="1818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50000"/>
    <n v="18100"/>
    <x v="2"/>
    <s v="GB"/>
    <s v="GBP"/>
    <n v="1383418996"/>
    <n v="1380826996"/>
    <b v="0"/>
    <n v="0"/>
    <b v="0"/>
    <x v="5"/>
    <n v="36"/>
    <s v="No Backers"/>
    <x v="0"/>
    <s v="animation"/>
    <x v="441"/>
    <d v="2013-11-02T19:03:16"/>
    <x v="4"/>
  </r>
  <r>
    <n v="442"/>
    <s v="The Paranormal Idiot"/>
    <s v="Doomsday is here"/>
    <n v="50000"/>
    <n v="18083"/>
    <x v="2"/>
    <s v="US"/>
    <s v="USD"/>
    <n v="1424380783"/>
    <n v="1421788783"/>
    <b v="0"/>
    <n v="17"/>
    <b v="0"/>
    <x v="5"/>
    <n v="36"/>
    <n v="1063.71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50000"/>
    <n v="18066"/>
    <x v="2"/>
    <s v="CA"/>
    <s v="CAD"/>
    <n v="1391991701"/>
    <n v="1389399701"/>
    <b v="0"/>
    <n v="2"/>
    <b v="0"/>
    <x v="5"/>
    <n v="36"/>
    <n v="903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50000"/>
    <n v="17914"/>
    <x v="2"/>
    <s v="US"/>
    <s v="USD"/>
    <n v="1329342361"/>
    <n v="1324158361"/>
    <b v="0"/>
    <n v="1"/>
    <b v="0"/>
    <x v="5"/>
    <n v="36"/>
    <n v="17914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2"/>
    <s v="US"/>
    <s v="USD"/>
    <n v="1432195375"/>
    <n v="1430899375"/>
    <b v="0"/>
    <n v="2"/>
    <b v="0"/>
    <x v="5"/>
    <n v="36"/>
    <n v="8947.629999999999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50000"/>
    <n v="17875"/>
    <x v="2"/>
    <s v="US"/>
    <s v="USD"/>
    <n v="1425434420"/>
    <n v="1422842420"/>
    <b v="0"/>
    <n v="16"/>
    <b v="0"/>
    <x v="5"/>
    <n v="36"/>
    <n v="1117.19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50000"/>
    <n v="17805"/>
    <x v="2"/>
    <s v="GB"/>
    <s v="GBP"/>
    <n v="1364041163"/>
    <n v="1361884763"/>
    <b v="0"/>
    <n v="1"/>
    <b v="0"/>
    <x v="5"/>
    <n v="36"/>
    <n v="1780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50000"/>
    <n v="17731"/>
    <x v="2"/>
    <s v="US"/>
    <s v="USD"/>
    <n v="1400091095"/>
    <n v="1398363095"/>
    <b v="0"/>
    <n v="4"/>
    <b v="0"/>
    <x v="5"/>
    <n v="35"/>
    <n v="4432.7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49000"/>
    <n v="17680"/>
    <x v="2"/>
    <s v="GB"/>
    <s v="GBP"/>
    <n v="1382017085"/>
    <n v="1379425085"/>
    <b v="0"/>
    <n v="5"/>
    <b v="0"/>
    <x v="5"/>
    <n v="36"/>
    <n v="3536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49000"/>
    <n v="17590"/>
    <x v="2"/>
    <s v="US"/>
    <s v="USD"/>
    <n v="1392417800"/>
    <n v="1389825800"/>
    <b v="0"/>
    <n v="7"/>
    <b v="0"/>
    <x v="5"/>
    <n v="36"/>
    <n v="2512.86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48725"/>
    <n v="17561"/>
    <x v="2"/>
    <s v="US"/>
    <s v="USD"/>
    <n v="1390669791"/>
    <n v="1388077791"/>
    <b v="0"/>
    <n v="0"/>
    <b v="0"/>
    <x v="5"/>
    <n v="36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48500"/>
    <n v="17545"/>
    <x v="2"/>
    <s v="US"/>
    <s v="USD"/>
    <n v="1431536015"/>
    <n v="1428944015"/>
    <b v="0"/>
    <n v="12"/>
    <b v="0"/>
    <x v="5"/>
    <n v="36"/>
    <n v="1462.08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48000"/>
    <n v="17482"/>
    <x v="2"/>
    <s v="US"/>
    <s v="USD"/>
    <n v="1424375279"/>
    <n v="1422992879"/>
    <b v="0"/>
    <n v="2"/>
    <b v="0"/>
    <x v="5"/>
    <n v="36"/>
    <n v="874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48000"/>
    <n v="17444"/>
    <x v="2"/>
    <s v="US"/>
    <s v="USD"/>
    <n v="1417007640"/>
    <n v="1414343571"/>
    <b v="0"/>
    <n v="5"/>
    <b v="0"/>
    <x v="5"/>
    <n v="36"/>
    <n v="3488.8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48000"/>
    <n v="17412"/>
    <x v="2"/>
    <s v="US"/>
    <s v="USD"/>
    <n v="1334622660"/>
    <n v="1330733022"/>
    <b v="0"/>
    <n v="2"/>
    <b v="0"/>
    <x v="5"/>
    <n v="36"/>
    <n v="870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2"/>
    <s v="US"/>
    <s v="USD"/>
    <n v="1382414340"/>
    <n v="1380559201"/>
    <b v="0"/>
    <n v="3"/>
    <b v="0"/>
    <x v="5"/>
    <n v="36"/>
    <n v="5798.67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47000"/>
    <n v="17390"/>
    <x v="2"/>
    <s v="CA"/>
    <s v="CAD"/>
    <n v="1408213512"/>
    <n v="1405621512"/>
    <b v="0"/>
    <n v="0"/>
    <b v="0"/>
    <x v="5"/>
    <n v="37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46260"/>
    <n v="17350.13"/>
    <x v="2"/>
    <s v="GB"/>
    <s v="GBP"/>
    <n v="1368550060"/>
    <n v="1365958060"/>
    <b v="0"/>
    <n v="49"/>
    <b v="0"/>
    <x v="5"/>
    <n v="38"/>
    <n v="354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2"/>
    <s v="US"/>
    <s v="USD"/>
    <n v="1321201327"/>
    <n v="1316013727"/>
    <b v="0"/>
    <n v="1"/>
    <b v="0"/>
    <x v="5"/>
    <n v="38"/>
    <n v="17277"/>
    <x v="0"/>
    <s v="animation"/>
    <x v="459"/>
    <d v="2011-11-13T16:22:07"/>
    <x v="6"/>
  </r>
  <r>
    <n v="460"/>
    <s v="Darwin's Kiss"/>
    <s v="An animated web series about biological evolution gone haywire."/>
    <n v="45000"/>
    <n v="17260.37"/>
    <x v="2"/>
    <s v="US"/>
    <s v="USD"/>
    <n v="1401595200"/>
    <n v="1398862875"/>
    <b v="0"/>
    <n v="2"/>
    <b v="0"/>
    <x v="5"/>
    <n v="38"/>
    <n v="8630.19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2"/>
    <s v="GB"/>
    <s v="GBP"/>
    <n v="1370204367"/>
    <n v="1368476367"/>
    <b v="0"/>
    <n v="0"/>
    <b v="0"/>
    <x v="5"/>
    <n v="38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45000"/>
    <n v="17170"/>
    <x v="2"/>
    <s v="US"/>
    <s v="USD"/>
    <n v="1312945341"/>
    <n v="1307761341"/>
    <b v="0"/>
    <n v="0"/>
    <b v="0"/>
    <x v="5"/>
    <n v="38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45000"/>
    <n v="17155"/>
    <x v="2"/>
    <s v="US"/>
    <s v="USD"/>
    <n v="1316883753"/>
    <n v="1311699753"/>
    <b v="0"/>
    <n v="11"/>
    <b v="0"/>
    <x v="5"/>
    <n v="38"/>
    <n v="1559.55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45000"/>
    <n v="17066"/>
    <x v="2"/>
    <s v="DE"/>
    <s v="EUR"/>
    <n v="1463602935"/>
    <n v="1461874935"/>
    <b v="0"/>
    <n v="1"/>
    <b v="0"/>
    <x v="5"/>
    <n v="38"/>
    <n v="17066"/>
    <x v="0"/>
    <s v="animation"/>
    <x v="464"/>
    <d v="2016-05-18T20:22:15"/>
    <x v="2"/>
  </r>
  <r>
    <n v="465"/>
    <s v="&quot;Amp&quot; A Story About a Robot"/>
    <s v="&quot;Amp&quot; is a short film about a robot with needs."/>
    <n v="45000"/>
    <n v="17028.88"/>
    <x v="2"/>
    <s v="US"/>
    <s v="USD"/>
    <n v="1403837574"/>
    <n v="1402455174"/>
    <b v="0"/>
    <n v="8"/>
    <b v="0"/>
    <x v="5"/>
    <n v="38"/>
    <n v="2128.6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45000"/>
    <n v="16984"/>
    <x v="2"/>
    <s v="US"/>
    <s v="USD"/>
    <n v="1347057464"/>
    <n v="1344465464"/>
    <b v="0"/>
    <n v="5"/>
    <b v="0"/>
    <x v="5"/>
    <n v="38"/>
    <n v="3396.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2"/>
    <s v="US"/>
    <s v="USD"/>
    <n v="1348849134"/>
    <n v="1344961134"/>
    <b v="0"/>
    <n v="39"/>
    <b v="0"/>
    <x v="5"/>
    <n v="37"/>
    <n v="432.36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2"/>
    <s v="US"/>
    <s v="USD"/>
    <n v="1341978665"/>
    <n v="1336795283"/>
    <b v="0"/>
    <n v="0"/>
    <b v="0"/>
    <x v="5"/>
    <n v="37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45000"/>
    <n v="16700"/>
    <x v="2"/>
    <s v="GB"/>
    <s v="GBP"/>
    <n v="1409960724"/>
    <n v="1404776724"/>
    <b v="0"/>
    <n v="0"/>
    <b v="0"/>
    <x v="5"/>
    <n v="37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2"/>
    <s v="US"/>
    <s v="USD"/>
    <n v="1389844800"/>
    <n v="1385524889"/>
    <b v="0"/>
    <n v="2"/>
    <b v="0"/>
    <x v="5"/>
    <n v="38"/>
    <n v="8318.39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44000"/>
    <n v="16573"/>
    <x v="2"/>
    <s v="US"/>
    <s v="USD"/>
    <n v="1397924379"/>
    <n v="1394039979"/>
    <b v="0"/>
    <n v="170"/>
    <b v="0"/>
    <x v="5"/>
    <n v="38"/>
    <n v="97.4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2"/>
    <s v="US"/>
    <s v="USD"/>
    <n v="1408831718"/>
    <n v="1406239718"/>
    <b v="0"/>
    <n v="5"/>
    <b v="0"/>
    <x v="5"/>
    <n v="38"/>
    <n v="3304.0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2"/>
    <s v="US"/>
    <s v="USD"/>
    <n v="1410972319"/>
    <n v="1408380319"/>
    <b v="0"/>
    <n v="14"/>
    <b v="0"/>
    <x v="5"/>
    <n v="39"/>
    <n v="1178.640000000000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42500"/>
    <n v="16465"/>
    <x v="2"/>
    <s v="US"/>
    <s v="USD"/>
    <n v="1487318029"/>
    <n v="1484726029"/>
    <b v="0"/>
    <n v="1"/>
    <b v="0"/>
    <x v="5"/>
    <n v="39"/>
    <n v="1646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2"/>
    <s v="US"/>
    <s v="USD"/>
    <n v="1430877843"/>
    <n v="1428285843"/>
    <b v="0"/>
    <n v="0"/>
    <b v="0"/>
    <x v="5"/>
    <n v="39"/>
    <s v="No Backers"/>
    <x v="0"/>
    <s v="animation"/>
    <x v="475"/>
    <d v="2015-05-06T02:04:03"/>
    <x v="0"/>
  </r>
  <r>
    <n v="476"/>
    <s v="Sight Word Music Videos"/>
    <s v="Animated Music Videos that teach kids how to read."/>
    <n v="42000"/>
    <n v="16291"/>
    <x v="2"/>
    <s v="US"/>
    <s v="USD"/>
    <n v="1401767940"/>
    <n v="1398727441"/>
    <b v="0"/>
    <n v="124"/>
    <b v="0"/>
    <x v="5"/>
    <n v="39"/>
    <n v="131.3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42000"/>
    <n v="16232"/>
    <x v="2"/>
    <s v="US"/>
    <s v="USD"/>
    <n v="1337371334"/>
    <n v="1332187334"/>
    <b v="0"/>
    <n v="0"/>
    <b v="0"/>
    <x v="5"/>
    <n v="39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2"/>
    <s v="US"/>
    <s v="USD"/>
    <n v="1427921509"/>
    <n v="1425333109"/>
    <b v="0"/>
    <n v="0"/>
    <b v="0"/>
    <x v="5"/>
    <n v="41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40000"/>
    <n v="16200"/>
    <x v="2"/>
    <s v="US"/>
    <s v="USD"/>
    <n v="1416566835"/>
    <n v="1411379235"/>
    <b v="0"/>
    <n v="55"/>
    <b v="0"/>
    <x v="5"/>
    <n v="41"/>
    <n v="294.5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5"/>
    <n v="40"/>
    <n v="115.4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40000"/>
    <n v="16145.12"/>
    <x v="2"/>
    <s v="US"/>
    <s v="USD"/>
    <n v="1349885289"/>
    <n v="1347293289"/>
    <b v="0"/>
    <n v="21"/>
    <b v="0"/>
    <x v="5"/>
    <n v="40"/>
    <n v="768.82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40000"/>
    <n v="16000"/>
    <x v="2"/>
    <s v="US"/>
    <s v="USD"/>
    <n v="1460644440"/>
    <n v="1458336690"/>
    <b v="0"/>
    <n v="1"/>
    <b v="0"/>
    <x v="5"/>
    <n v="40"/>
    <n v="16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2"/>
    <s v="GB"/>
    <s v="GBP"/>
    <n v="1359434672"/>
    <n v="1354250672"/>
    <b v="0"/>
    <n v="147"/>
    <b v="0"/>
    <x v="5"/>
    <n v="40"/>
    <n v="108.4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2"/>
    <s v="GB"/>
    <s v="GBP"/>
    <n v="1446766372"/>
    <n v="1443220372"/>
    <b v="0"/>
    <n v="11"/>
    <b v="0"/>
    <x v="5"/>
    <n v="40"/>
    <n v="1448.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40000"/>
    <n v="15918.65"/>
    <x v="2"/>
    <s v="GB"/>
    <s v="GBP"/>
    <n v="1368792499"/>
    <n v="1366200499"/>
    <b v="0"/>
    <n v="125"/>
    <b v="0"/>
    <x v="5"/>
    <n v="40"/>
    <n v="127.3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2"/>
    <s v="AU"/>
    <s v="AUD"/>
    <n v="1401662239"/>
    <n v="1399070239"/>
    <b v="0"/>
    <n v="1"/>
    <b v="0"/>
    <x v="5"/>
    <n v="40"/>
    <n v="15903.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x v="5"/>
    <n v="4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40000"/>
    <n v="15808"/>
    <x v="2"/>
    <s v="US"/>
    <s v="USD"/>
    <n v="1483924700"/>
    <n v="1481332700"/>
    <b v="0"/>
    <n v="0"/>
    <b v="0"/>
    <x v="5"/>
    <n v="4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40000"/>
    <n v="15744"/>
    <x v="2"/>
    <s v="US"/>
    <s v="USD"/>
    <n v="1325763180"/>
    <n v="1323084816"/>
    <b v="0"/>
    <n v="3"/>
    <b v="0"/>
    <x v="5"/>
    <n v="39"/>
    <n v="5248"/>
    <x v="0"/>
    <s v="animation"/>
    <x v="489"/>
    <d v="2012-01-05T11:33:00"/>
    <x v="6"/>
  </r>
  <r>
    <n v="490"/>
    <s v="PROJECT IS CANCELLED"/>
    <s v="Cancelled"/>
    <n v="40000"/>
    <n v="15725"/>
    <x v="2"/>
    <s v="US"/>
    <s v="USD"/>
    <n v="1345677285"/>
    <n v="1343085285"/>
    <b v="0"/>
    <n v="0"/>
    <b v="0"/>
    <x v="5"/>
    <n v="39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40000"/>
    <n v="15723"/>
    <x v="2"/>
    <s v="US"/>
    <s v="USD"/>
    <n v="1453937699"/>
    <n v="1451345699"/>
    <b v="0"/>
    <n v="0"/>
    <b v="0"/>
    <x v="5"/>
    <n v="39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2"/>
    <s v="SE"/>
    <s v="SEK"/>
    <n v="1476319830"/>
    <n v="1471135830"/>
    <b v="0"/>
    <n v="0"/>
    <b v="0"/>
    <x v="5"/>
    <n v="39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40000"/>
    <n v="15700"/>
    <x v="2"/>
    <s v="GB"/>
    <s v="GBP"/>
    <n v="1432142738"/>
    <n v="1429550738"/>
    <b v="0"/>
    <n v="0"/>
    <b v="0"/>
    <x v="5"/>
    <n v="39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40000"/>
    <n v="15696"/>
    <x v="2"/>
    <s v="US"/>
    <s v="USD"/>
    <n v="1404356400"/>
    <n v="1402343765"/>
    <b v="0"/>
    <n v="3"/>
    <b v="0"/>
    <x v="5"/>
    <n v="39"/>
    <n v="5232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40000"/>
    <n v="15677.5"/>
    <x v="2"/>
    <s v="US"/>
    <s v="USD"/>
    <n v="1437076305"/>
    <n v="1434484305"/>
    <b v="0"/>
    <n v="0"/>
    <b v="0"/>
    <x v="5"/>
    <n v="39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40000"/>
    <n v="15673.44"/>
    <x v="2"/>
    <s v="US"/>
    <s v="USD"/>
    <n v="1392070874"/>
    <n v="1386886874"/>
    <b v="0"/>
    <n v="1"/>
    <b v="0"/>
    <x v="5"/>
    <n v="39"/>
    <n v="15673.44"/>
    <x v="0"/>
    <s v="animation"/>
    <x v="496"/>
    <d v="2014-02-10T22:21:14"/>
    <x v="4"/>
  </r>
  <r>
    <n v="497"/>
    <s v="Galaxy Probe Kids"/>
    <s v="live-action/animated series pilot."/>
    <n v="40000"/>
    <n v="15651"/>
    <x v="2"/>
    <s v="US"/>
    <s v="USD"/>
    <n v="1419483600"/>
    <n v="1414889665"/>
    <b v="0"/>
    <n v="3"/>
    <b v="0"/>
    <x v="5"/>
    <n v="39"/>
    <n v="521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40000"/>
    <n v="15650"/>
    <x v="2"/>
    <s v="US"/>
    <s v="USD"/>
    <n v="1324664249"/>
    <n v="1321035449"/>
    <b v="0"/>
    <n v="22"/>
    <b v="0"/>
    <x v="5"/>
    <n v="39"/>
    <n v="711.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2"/>
    <s v="US"/>
    <s v="USD"/>
    <n v="1255381140"/>
    <n v="1250630968"/>
    <b v="0"/>
    <n v="26"/>
    <b v="0"/>
    <x v="5"/>
    <n v="39"/>
    <n v="600.2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2"/>
    <s v="US"/>
    <s v="USD"/>
    <n v="1273356960"/>
    <n v="1268255751"/>
    <b v="0"/>
    <n v="4"/>
    <b v="0"/>
    <x v="5"/>
    <n v="39"/>
    <n v="3899.2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40000"/>
    <n v="15596"/>
    <x v="2"/>
    <s v="US"/>
    <s v="USD"/>
    <n v="1310189851"/>
    <n v="1307597851"/>
    <b v="0"/>
    <n v="0"/>
    <b v="0"/>
    <x v="5"/>
    <n v="39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40000"/>
    <n v="15591"/>
    <x v="2"/>
    <s v="US"/>
    <s v="USD"/>
    <n v="1332073025"/>
    <n v="1329484625"/>
    <b v="0"/>
    <n v="4"/>
    <b v="0"/>
    <x v="5"/>
    <n v="39"/>
    <n v="3897.7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40000"/>
    <n v="15565"/>
    <x v="2"/>
    <s v="GB"/>
    <s v="GBP"/>
    <n v="1421498303"/>
    <n v="1418906303"/>
    <b v="0"/>
    <n v="9"/>
    <b v="0"/>
    <x v="5"/>
    <n v="39"/>
    <n v="1729.44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2"/>
    <s v="US"/>
    <s v="USD"/>
    <n v="1334097387"/>
    <n v="1328916987"/>
    <b v="0"/>
    <n v="5"/>
    <b v="0"/>
    <x v="5"/>
    <n v="39"/>
    <n v="31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40000"/>
    <n v="15530"/>
    <x v="2"/>
    <s v="US"/>
    <s v="USD"/>
    <n v="1451010086"/>
    <n v="1447122086"/>
    <b v="0"/>
    <n v="14"/>
    <b v="0"/>
    <x v="5"/>
    <n v="39"/>
    <n v="1109.29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40000"/>
    <n v="15505"/>
    <x v="2"/>
    <s v="US"/>
    <s v="USD"/>
    <n v="1376140520"/>
    <n v="1373548520"/>
    <b v="0"/>
    <n v="1"/>
    <b v="0"/>
    <x v="5"/>
    <n v="39"/>
    <n v="1550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40000"/>
    <n v="15481"/>
    <x v="2"/>
    <s v="US"/>
    <s v="USD"/>
    <n v="1350687657"/>
    <n v="1346799657"/>
    <b v="0"/>
    <n v="10"/>
    <b v="0"/>
    <x v="5"/>
    <n v="39"/>
    <n v="1548.1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40000"/>
    <n v="15443"/>
    <x v="2"/>
    <s v="US"/>
    <s v="USD"/>
    <n v="1337955240"/>
    <n v="1332808501"/>
    <b v="0"/>
    <n v="3"/>
    <b v="0"/>
    <x v="5"/>
    <n v="39"/>
    <n v="5147.67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40000"/>
    <n v="15435.55"/>
    <x v="2"/>
    <s v="GB"/>
    <s v="GBP"/>
    <n v="1435504170"/>
    <n v="1432912170"/>
    <b v="0"/>
    <n v="1"/>
    <b v="0"/>
    <x v="5"/>
    <n v="39"/>
    <n v="15435.5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40000"/>
    <n v="15390"/>
    <x v="2"/>
    <s v="US"/>
    <s v="USD"/>
    <n v="1456805639"/>
    <n v="1454213639"/>
    <b v="0"/>
    <n v="0"/>
    <b v="0"/>
    <x v="5"/>
    <n v="38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40000"/>
    <n v="15335"/>
    <x v="2"/>
    <s v="US"/>
    <s v="USD"/>
    <n v="1365228982"/>
    <n v="1362640582"/>
    <b v="0"/>
    <n v="5"/>
    <b v="0"/>
    <x v="5"/>
    <n v="38"/>
    <n v="3067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40000"/>
    <n v="15327"/>
    <x v="2"/>
    <s v="US"/>
    <s v="USD"/>
    <n v="1479667727"/>
    <n v="1475776127"/>
    <b v="0"/>
    <n v="2"/>
    <b v="0"/>
    <x v="5"/>
    <n v="38"/>
    <n v="7663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40000"/>
    <n v="15318.55"/>
    <x v="2"/>
    <s v="US"/>
    <s v="USD"/>
    <n v="1471244400"/>
    <n v="1467387705"/>
    <b v="0"/>
    <n v="68"/>
    <b v="0"/>
    <x v="5"/>
    <n v="38"/>
    <n v="225.27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39400"/>
    <n v="15315"/>
    <x v="2"/>
    <s v="CA"/>
    <s v="CAD"/>
    <n v="1407595447"/>
    <n v="1405003447"/>
    <b v="0"/>
    <n v="3"/>
    <b v="0"/>
    <x v="5"/>
    <n v="39"/>
    <n v="51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39000"/>
    <n v="15285"/>
    <x v="2"/>
    <s v="US"/>
    <s v="USD"/>
    <n v="1451389601"/>
    <n v="1447933601"/>
    <b v="0"/>
    <n v="34"/>
    <b v="0"/>
    <x v="5"/>
    <n v="39"/>
    <n v="449.56"/>
    <x v="0"/>
    <s v="animation"/>
    <x v="515"/>
    <d v="2015-12-29T11:46:41"/>
    <x v="0"/>
  </r>
  <r>
    <n v="516"/>
    <s v="Shipmates"/>
    <s v="A big brother style comedy animation series starring famous seafarers"/>
    <n v="39000"/>
    <n v="15281"/>
    <x v="2"/>
    <s v="GB"/>
    <s v="GBP"/>
    <n v="1432752080"/>
    <n v="1427568080"/>
    <b v="0"/>
    <n v="0"/>
    <b v="0"/>
    <x v="5"/>
    <n v="39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2"/>
    <s v="US"/>
    <s v="USD"/>
    <n v="1486046761"/>
    <n v="1483454761"/>
    <b v="0"/>
    <n v="3"/>
    <b v="0"/>
    <x v="5"/>
    <n v="39"/>
    <n v="509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38000"/>
    <n v="15265"/>
    <x v="2"/>
    <s v="US"/>
    <s v="USD"/>
    <n v="1441550760"/>
    <n v="1438958824"/>
    <b v="0"/>
    <n v="0"/>
    <b v="0"/>
    <x v="5"/>
    <n v="4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2"/>
    <s v="US"/>
    <s v="USD"/>
    <n v="1354699421"/>
    <n v="1352107421"/>
    <b v="0"/>
    <n v="70"/>
    <b v="0"/>
    <x v="5"/>
    <n v="40"/>
    <n v="217.5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x v="6"/>
    <n v="40"/>
    <n v="447.94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x v="6"/>
    <n v="40"/>
    <n v="271.19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x v="6"/>
    <n v="40"/>
    <n v="489.4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x v="6"/>
    <n v="40"/>
    <n v="180.0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x v="6"/>
    <n v="41"/>
    <n v="116.32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x v="6"/>
    <n v="41"/>
    <n v="1257.589999999999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x v="6"/>
    <n v="41"/>
    <n v="655.5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x v="6"/>
    <n v="42"/>
    <n v="95.18"/>
    <x v="1"/>
    <s v="plays"/>
    <x v="527"/>
    <d v="2017-02-17T16:05:00"/>
    <x v="1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x v="6"/>
    <n v="42"/>
    <n v="49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x v="6"/>
    <n v="42"/>
    <n v="814.06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x v="6"/>
    <n v="42"/>
    <n v="503.3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x v="6"/>
    <n v="41"/>
    <n v="468.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x v="6"/>
    <n v="41"/>
    <n v="83.5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x v="6"/>
    <n v="41"/>
    <n v="849.2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x v="6"/>
    <n v="41"/>
    <n v="297.9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x v="6"/>
    <n v="41"/>
    <n v="240.7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x v="6"/>
    <n v="41"/>
    <n v="363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x v="6"/>
    <n v="40"/>
    <n v="240.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x v="6"/>
    <n v="40"/>
    <n v="234.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x v="6"/>
    <n v="40"/>
    <n v="702.7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35000"/>
    <n v="14000"/>
    <x v="2"/>
    <s v="US"/>
    <s v="USD"/>
    <n v="1423078606"/>
    <n v="1420486606"/>
    <b v="0"/>
    <n v="1"/>
    <b v="0"/>
    <x v="7"/>
    <n v="40"/>
    <n v="14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35000"/>
    <n v="14000"/>
    <x v="2"/>
    <s v="US"/>
    <s v="USD"/>
    <n v="1446080834"/>
    <n v="1443488834"/>
    <b v="0"/>
    <n v="1"/>
    <b v="0"/>
    <x v="7"/>
    <n v="40"/>
    <n v="140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2"/>
    <s v="US"/>
    <s v="USD"/>
    <n v="1462293716"/>
    <n v="1457113316"/>
    <b v="0"/>
    <n v="1"/>
    <b v="0"/>
    <x v="7"/>
    <n v="40"/>
    <n v="13864.17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2"/>
    <s v="AU"/>
    <s v="AUD"/>
    <n v="1414807962"/>
    <n v="1412215962"/>
    <b v="0"/>
    <n v="2"/>
    <b v="0"/>
    <x v="7"/>
    <n v="40"/>
    <n v="6932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2"/>
    <s v="US"/>
    <s v="USD"/>
    <n v="1467647160"/>
    <n v="1465055160"/>
    <b v="0"/>
    <n v="2"/>
    <b v="0"/>
    <x v="7"/>
    <n v="40"/>
    <n v="692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2"/>
    <s v="FR"/>
    <s v="EUR"/>
    <n v="1447600389"/>
    <n v="1444140789"/>
    <b v="0"/>
    <n v="34"/>
    <b v="0"/>
    <x v="7"/>
    <n v="39"/>
    <n v="403.7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2"/>
    <s v="US"/>
    <s v="USD"/>
    <n v="1445097715"/>
    <n v="1441209715"/>
    <b v="0"/>
    <n v="2"/>
    <b v="0"/>
    <x v="7"/>
    <n v="39"/>
    <n v="6852.1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35000"/>
    <n v="13692"/>
    <x v="2"/>
    <s v="GB"/>
    <s v="GBP"/>
    <n v="1455122564"/>
    <n v="1452530564"/>
    <b v="0"/>
    <n v="0"/>
    <b v="0"/>
    <x v="7"/>
    <n v="39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2"/>
    <s v="GB"/>
    <s v="GBP"/>
    <n v="1446154848"/>
    <n v="1443562848"/>
    <b v="0"/>
    <n v="1"/>
    <b v="0"/>
    <x v="7"/>
    <n v="39"/>
    <n v="13685.9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2"/>
    <s v="GB"/>
    <s v="GBP"/>
    <n v="1436368622"/>
    <n v="1433776622"/>
    <b v="0"/>
    <n v="8"/>
    <b v="0"/>
    <x v="7"/>
    <n v="39"/>
    <n v="1701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2"/>
    <s v="CA"/>
    <s v="CAD"/>
    <n v="1485838800"/>
    <n v="1484756245"/>
    <b v="0"/>
    <n v="4"/>
    <b v="0"/>
    <x v="7"/>
    <n v="39"/>
    <n v="3391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2"/>
    <s v="US"/>
    <s v="USD"/>
    <n v="1438451580"/>
    <n v="1434609424"/>
    <b v="0"/>
    <n v="28"/>
    <b v="0"/>
    <x v="7"/>
    <n v="39"/>
    <n v="483.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35000"/>
    <n v="13500"/>
    <x v="2"/>
    <s v="CA"/>
    <s v="CAD"/>
    <n v="1452350896"/>
    <n v="1447166896"/>
    <b v="0"/>
    <n v="0"/>
    <b v="0"/>
    <x v="7"/>
    <n v="39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35000"/>
    <n v="13480.16"/>
    <x v="2"/>
    <s v="US"/>
    <s v="USD"/>
    <n v="1415988991"/>
    <n v="1413393391"/>
    <b v="0"/>
    <n v="6"/>
    <b v="0"/>
    <x v="7"/>
    <n v="39"/>
    <n v="2246.69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2"/>
    <s v="US"/>
    <s v="USD"/>
    <n v="1413735972"/>
    <n v="1411143972"/>
    <b v="0"/>
    <n v="22"/>
    <b v="0"/>
    <x v="7"/>
    <n v="38"/>
    <n v="611.41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2"/>
    <s v="GB"/>
    <s v="GBP"/>
    <n v="1465720143"/>
    <n v="1463128143"/>
    <b v="0"/>
    <n v="0"/>
    <b v="0"/>
    <x v="7"/>
    <n v="38"/>
    <s v="No Backers"/>
    <x v="2"/>
    <s v="web"/>
    <x v="555"/>
    <d v="2016-06-12T08:29:03"/>
    <x v="2"/>
  </r>
  <r>
    <n v="556"/>
    <s v="Braille Academy"/>
    <s v="An educational platform for learning Unified English Braille Code"/>
    <n v="35000"/>
    <n v="13323"/>
    <x v="2"/>
    <s v="US"/>
    <s v="USD"/>
    <n v="1452112717"/>
    <n v="1449520717"/>
    <b v="0"/>
    <n v="1"/>
    <b v="0"/>
    <x v="7"/>
    <n v="38"/>
    <n v="1332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2"/>
    <s v="DE"/>
    <s v="EUR"/>
    <n v="1480721803"/>
    <n v="1478126203"/>
    <b v="0"/>
    <n v="20"/>
    <b v="0"/>
    <x v="7"/>
    <n v="38"/>
    <n v="664.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2"/>
    <s v="US"/>
    <s v="USD"/>
    <n v="1427227905"/>
    <n v="1424639505"/>
    <b v="0"/>
    <n v="0"/>
    <b v="0"/>
    <x v="7"/>
    <n v="38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2"/>
    <s v="US"/>
    <s v="USD"/>
    <n v="1449989260"/>
    <n v="1447397260"/>
    <b v="0"/>
    <n v="1"/>
    <b v="0"/>
    <x v="7"/>
    <n v="38"/>
    <n v="13279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35000"/>
    <n v="13228"/>
    <x v="2"/>
    <s v="CA"/>
    <s v="CAD"/>
    <n v="1418841045"/>
    <n v="1416249045"/>
    <b v="0"/>
    <n v="3"/>
    <b v="0"/>
    <x v="7"/>
    <n v="38"/>
    <n v="4409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35000"/>
    <n v="13180"/>
    <x v="2"/>
    <s v="US"/>
    <s v="USD"/>
    <n v="1445874513"/>
    <n v="1442850513"/>
    <b v="0"/>
    <n v="2"/>
    <b v="0"/>
    <x v="7"/>
    <n v="38"/>
    <n v="659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2"/>
    <s v="NL"/>
    <s v="EUR"/>
    <n v="1482052815"/>
    <n v="1479460815"/>
    <b v="0"/>
    <n v="0"/>
    <b v="0"/>
    <x v="7"/>
    <n v="38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2"/>
    <s v="AU"/>
    <s v="AUD"/>
    <n v="1424137247"/>
    <n v="1421545247"/>
    <b v="0"/>
    <n v="2"/>
    <b v="0"/>
    <x v="7"/>
    <n v="37"/>
    <n v="6560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35000"/>
    <n v="13114"/>
    <x v="2"/>
    <s v="FR"/>
    <s v="EUR"/>
    <n v="1457822275"/>
    <n v="1455230275"/>
    <b v="0"/>
    <n v="1"/>
    <b v="0"/>
    <x v="7"/>
    <n v="37"/>
    <n v="1311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35000"/>
    <n v="13112"/>
    <x v="2"/>
    <s v="GB"/>
    <s v="GBP"/>
    <n v="1436554249"/>
    <n v="1433962249"/>
    <b v="0"/>
    <n v="0"/>
    <b v="0"/>
    <x v="7"/>
    <n v="37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2"/>
    <s v="US"/>
    <s v="USD"/>
    <n v="1468513533"/>
    <n v="1465921533"/>
    <b v="0"/>
    <n v="1"/>
    <b v="0"/>
    <x v="7"/>
    <n v="37"/>
    <n v="13014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35000"/>
    <n v="12965.44"/>
    <x v="2"/>
    <s v="US"/>
    <s v="USD"/>
    <n v="1420143194"/>
    <n v="1417551194"/>
    <b v="0"/>
    <n v="0"/>
    <b v="0"/>
    <x v="7"/>
    <n v="37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2"/>
    <s v="NZ"/>
    <s v="NZD"/>
    <n v="1452942000"/>
    <n v="1449785223"/>
    <b v="0"/>
    <n v="5"/>
    <b v="0"/>
    <x v="7"/>
    <n v="37"/>
    <n v="2585.87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34000"/>
    <n v="12879"/>
    <x v="2"/>
    <s v="CA"/>
    <s v="CAD"/>
    <n v="1451679612"/>
    <n v="1449087612"/>
    <b v="0"/>
    <n v="1"/>
    <b v="0"/>
    <x v="7"/>
    <n v="38"/>
    <n v="12879"/>
    <x v="2"/>
    <s v="web"/>
    <x v="569"/>
    <d v="2016-01-01T20:20:12"/>
    <x v="0"/>
  </r>
  <r>
    <n v="570"/>
    <s v="Relaunching in May"/>
    <s v="Humans have AM/FM/Satellite radio, kids have radio Disney, pets have DogCatRadio."/>
    <n v="33500"/>
    <n v="12870"/>
    <x v="2"/>
    <s v="US"/>
    <s v="USD"/>
    <n v="1455822569"/>
    <n v="1453230569"/>
    <b v="0"/>
    <n v="1"/>
    <b v="0"/>
    <x v="7"/>
    <n v="38"/>
    <n v="1287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33000"/>
    <n v="12818"/>
    <x v="2"/>
    <s v="US"/>
    <s v="USD"/>
    <n v="1437969540"/>
    <n v="1436297723"/>
    <b v="0"/>
    <n v="2"/>
    <b v="0"/>
    <x v="7"/>
    <n v="39"/>
    <n v="6409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33000"/>
    <n v="12806"/>
    <x v="2"/>
    <s v="US"/>
    <s v="USD"/>
    <n v="1446660688"/>
    <n v="1444065088"/>
    <b v="0"/>
    <n v="0"/>
    <b v="0"/>
    <x v="7"/>
    <n v="39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2"/>
    <s v="US"/>
    <s v="USD"/>
    <n v="1421543520"/>
    <n v="1416445931"/>
    <b v="0"/>
    <n v="9"/>
    <b v="0"/>
    <x v="7"/>
    <n v="39"/>
    <n v="1422.2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33000"/>
    <n v="12795"/>
    <x v="2"/>
    <s v="GB"/>
    <s v="GBP"/>
    <n v="1476873507"/>
    <n v="1474281507"/>
    <b v="0"/>
    <n v="4"/>
    <b v="0"/>
    <x v="7"/>
    <n v="39"/>
    <n v="3198.7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2"/>
    <s v="DE"/>
    <s v="EUR"/>
    <n v="1434213443"/>
    <n v="1431621443"/>
    <b v="0"/>
    <n v="4"/>
    <b v="0"/>
    <x v="7"/>
    <n v="39"/>
    <n v="3198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32500"/>
    <n v="12772.6"/>
    <x v="2"/>
    <s v="US"/>
    <s v="USD"/>
    <n v="1427537952"/>
    <n v="1422357552"/>
    <b v="0"/>
    <n v="1"/>
    <b v="0"/>
    <x v="7"/>
    <n v="39"/>
    <n v="12772.6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32360"/>
    <n v="12730.42"/>
    <x v="2"/>
    <s v="US"/>
    <s v="USD"/>
    <n v="1463753302"/>
    <n v="1458569302"/>
    <b v="0"/>
    <n v="1"/>
    <b v="0"/>
    <x v="7"/>
    <n v="39"/>
    <n v="12730.42"/>
    <x v="2"/>
    <s v="web"/>
    <x v="577"/>
    <d v="2016-05-20T14:08:22"/>
    <x v="2"/>
  </r>
  <r>
    <n v="578"/>
    <s v="weBuy Crowdsourced Shopping"/>
    <s v="weBuy trade built on technology and Crowd Sourced Power"/>
    <n v="32000"/>
    <n v="12668"/>
    <x v="2"/>
    <s v="GB"/>
    <s v="GBP"/>
    <n v="1441633993"/>
    <n v="1439560393"/>
    <b v="0"/>
    <n v="7"/>
    <b v="0"/>
    <x v="7"/>
    <n v="40"/>
    <n v="1809.71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32000"/>
    <n v="12627"/>
    <x v="2"/>
    <s v="US"/>
    <s v="USD"/>
    <n v="1419539223"/>
    <n v="1416947223"/>
    <b v="0"/>
    <n v="5"/>
    <b v="0"/>
    <x v="7"/>
    <n v="39"/>
    <n v="2525.4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1000"/>
    <n v="12571"/>
    <x v="2"/>
    <s v="US"/>
    <s v="USD"/>
    <n v="1474580867"/>
    <n v="1471988867"/>
    <b v="0"/>
    <n v="1"/>
    <b v="0"/>
    <x v="7"/>
    <n v="41"/>
    <n v="1257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31000"/>
    <n v="12554"/>
    <x v="2"/>
    <s v="US"/>
    <s v="USD"/>
    <n v="1438474704"/>
    <n v="1435882704"/>
    <b v="0"/>
    <n v="0"/>
    <b v="0"/>
    <x v="7"/>
    <n v="4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30000"/>
    <n v="12521"/>
    <x v="2"/>
    <s v="US"/>
    <s v="USD"/>
    <n v="1426442400"/>
    <n v="1424454319"/>
    <b v="0"/>
    <n v="0"/>
    <b v="0"/>
    <x v="7"/>
    <n v="42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30000"/>
    <n v="12446"/>
    <x v="2"/>
    <s v="US"/>
    <s v="USD"/>
    <n v="1426800687"/>
    <n v="1424212287"/>
    <b v="0"/>
    <n v="1"/>
    <b v="0"/>
    <x v="7"/>
    <n v="41"/>
    <n v="1244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30000"/>
    <n v="12413"/>
    <x v="2"/>
    <s v="US"/>
    <s v="USD"/>
    <n v="1426522316"/>
    <n v="1423933916"/>
    <b v="0"/>
    <n v="2"/>
    <b v="0"/>
    <x v="7"/>
    <n v="41"/>
    <n v="6206.5"/>
    <x v="2"/>
    <s v="web"/>
    <x v="584"/>
    <d v="2015-03-16T16:11:56"/>
    <x v="0"/>
  </r>
  <r>
    <n v="585"/>
    <s v="Link Card"/>
    <s v="SAVE UP TO 40% WHEN YOU SPEND!_x000a__x000a_PRE-ORDER YOUR LINK CARD TODAY"/>
    <n v="30000"/>
    <n v="12410.5"/>
    <x v="2"/>
    <s v="GB"/>
    <s v="GBP"/>
    <n v="1448928000"/>
    <n v="1444123377"/>
    <b v="0"/>
    <n v="0"/>
    <b v="0"/>
    <x v="7"/>
    <n v="41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30000"/>
    <n v="12400.61"/>
    <x v="2"/>
    <s v="US"/>
    <s v="USD"/>
    <n v="1424032207"/>
    <n v="1421440207"/>
    <b v="0"/>
    <n v="4"/>
    <b v="0"/>
    <x v="7"/>
    <n v="41"/>
    <n v="3100.15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7"/>
    <n v="41"/>
    <n v="1764.7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2"/>
    <s v="IT"/>
    <s v="EUR"/>
    <n v="1479410886"/>
    <n v="1474223286"/>
    <b v="0"/>
    <n v="2"/>
    <b v="0"/>
    <x v="7"/>
    <n v="41"/>
    <n v="6174.25"/>
    <x v="2"/>
    <s v="web"/>
    <x v="588"/>
    <d v="2016-11-17T19:28:06"/>
    <x v="2"/>
  </r>
  <r>
    <n v="589"/>
    <s v="Get Neighborly"/>
    <s v="Services closer than you think..."/>
    <n v="30000"/>
    <n v="12325"/>
    <x v="2"/>
    <s v="US"/>
    <s v="USD"/>
    <n v="1436366699"/>
    <n v="1435070699"/>
    <b v="0"/>
    <n v="1"/>
    <b v="0"/>
    <x v="7"/>
    <n v="41"/>
    <n v="1232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2"/>
    <s v="GB"/>
    <s v="GBP"/>
    <n v="1454936460"/>
    <n v="1452259131"/>
    <b v="0"/>
    <n v="9"/>
    <b v="0"/>
    <x v="7"/>
    <n v="41"/>
    <n v="136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2"/>
    <s v="US"/>
    <s v="USD"/>
    <n v="1437570130"/>
    <n v="1434978130"/>
    <b v="0"/>
    <n v="2"/>
    <b v="0"/>
    <x v="7"/>
    <n v="41"/>
    <n v="612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30000"/>
    <n v="12252"/>
    <x v="2"/>
    <s v="US"/>
    <s v="USD"/>
    <n v="1417584860"/>
    <n v="1414992860"/>
    <b v="0"/>
    <n v="1"/>
    <b v="0"/>
    <x v="7"/>
    <n v="41"/>
    <n v="12252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2"/>
    <s v="GB"/>
    <s v="GBP"/>
    <n v="1428333345"/>
    <n v="1425744945"/>
    <b v="0"/>
    <n v="7"/>
    <b v="0"/>
    <x v="7"/>
    <n v="41"/>
    <n v="1747"/>
    <x v="2"/>
    <s v="web"/>
    <x v="593"/>
    <d v="2015-04-06T15:15:45"/>
    <x v="0"/>
  </r>
  <r>
    <n v="594"/>
    <s v="Unleashed Fitness"/>
    <s v="Creating a fitness site that will change the fitness game forever!"/>
    <n v="30000"/>
    <n v="12178"/>
    <x v="2"/>
    <s v="US"/>
    <s v="USD"/>
    <n v="1460832206"/>
    <n v="1458240206"/>
    <b v="0"/>
    <n v="2"/>
    <b v="0"/>
    <x v="7"/>
    <n v="41"/>
    <n v="6089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30000"/>
    <n v="12165"/>
    <x v="2"/>
    <s v="US"/>
    <s v="USD"/>
    <n v="1430703638"/>
    <n v="1426815638"/>
    <b v="0"/>
    <n v="8"/>
    <b v="0"/>
    <x v="7"/>
    <n v="41"/>
    <n v="1520.6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30000"/>
    <n v="12165"/>
    <x v="2"/>
    <s v="US"/>
    <s v="USD"/>
    <n v="1478122292"/>
    <n v="1475530292"/>
    <b v="0"/>
    <n v="2"/>
    <b v="0"/>
    <x v="7"/>
    <n v="41"/>
    <n v="608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30000"/>
    <n v="12110"/>
    <x v="2"/>
    <s v="US"/>
    <s v="USD"/>
    <n v="1469980800"/>
    <n v="1466787335"/>
    <b v="0"/>
    <n v="2"/>
    <b v="0"/>
    <x v="7"/>
    <n v="40"/>
    <n v="6055"/>
    <x v="2"/>
    <s v="web"/>
    <x v="597"/>
    <d v="2016-07-31T16:00:00"/>
    <x v="2"/>
  </r>
  <r>
    <n v="598"/>
    <s v="Goals not creeds"/>
    <s v="This is a project to create a crowd-funding site for Urantia Book readers worldwide."/>
    <n v="30000"/>
    <n v="12106"/>
    <x v="2"/>
    <s v="US"/>
    <s v="USD"/>
    <n v="1417737781"/>
    <n v="1415145781"/>
    <b v="0"/>
    <n v="7"/>
    <b v="0"/>
    <x v="7"/>
    <n v="40"/>
    <n v="1729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30000"/>
    <n v="12095"/>
    <x v="2"/>
    <s v="US"/>
    <s v="USD"/>
    <n v="1425827760"/>
    <n v="1423769402"/>
    <b v="0"/>
    <n v="2"/>
    <b v="0"/>
    <x v="7"/>
    <n v="40"/>
    <n v="6047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30000"/>
    <n v="12042"/>
    <x v="1"/>
    <s v="US"/>
    <s v="USD"/>
    <n v="1431198562"/>
    <n v="1426014562"/>
    <b v="0"/>
    <n v="1"/>
    <b v="0"/>
    <x v="7"/>
    <n v="40"/>
    <n v="1204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1"/>
    <s v="CA"/>
    <s v="CAD"/>
    <n v="1419626139"/>
    <n v="1417034139"/>
    <b v="0"/>
    <n v="6"/>
    <b v="0"/>
    <x v="7"/>
    <n v="40"/>
    <n v="2006.9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1"/>
    <s v="US"/>
    <s v="USD"/>
    <n v="1434654215"/>
    <n v="1432062215"/>
    <b v="0"/>
    <n v="0"/>
    <b v="0"/>
    <x v="7"/>
    <n v="4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1"/>
    <s v="US"/>
    <s v="USD"/>
    <n v="1408029623"/>
    <n v="1405437623"/>
    <b v="0"/>
    <n v="13"/>
    <b v="0"/>
    <x v="7"/>
    <n v="40"/>
    <n v="923.63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1"/>
    <s v="US"/>
    <s v="USD"/>
    <n v="1409187056"/>
    <n v="1406595056"/>
    <b v="0"/>
    <n v="0"/>
    <b v="0"/>
    <x v="7"/>
    <n v="4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30000"/>
    <n v="12000"/>
    <x v="1"/>
    <s v="US"/>
    <s v="USD"/>
    <n v="1440318908"/>
    <n v="1436430908"/>
    <b v="0"/>
    <n v="8"/>
    <b v="0"/>
    <x v="7"/>
    <n v="40"/>
    <n v="15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1"/>
    <s v="NL"/>
    <s v="EUR"/>
    <n v="1432479600"/>
    <n v="1428507409"/>
    <b v="0"/>
    <n v="1"/>
    <b v="0"/>
    <x v="7"/>
    <n v="40"/>
    <n v="12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30000"/>
    <n v="12000"/>
    <x v="1"/>
    <s v="US"/>
    <s v="USD"/>
    <n v="1448225336"/>
    <n v="1445629736"/>
    <b v="0"/>
    <n v="0"/>
    <b v="0"/>
    <x v="7"/>
    <n v="4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1"/>
    <s v="US"/>
    <s v="USD"/>
    <n v="1434405980"/>
    <n v="1431813980"/>
    <b v="0"/>
    <n v="5"/>
    <b v="0"/>
    <x v="7"/>
    <n v="40"/>
    <n v="2399.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30000"/>
    <n v="11992"/>
    <x v="1"/>
    <s v="GB"/>
    <s v="GBP"/>
    <n v="1448761744"/>
    <n v="1446166144"/>
    <b v="0"/>
    <n v="1"/>
    <b v="0"/>
    <x v="7"/>
    <n v="40"/>
    <n v="1199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30000"/>
    <n v="11943"/>
    <x v="1"/>
    <s v="US"/>
    <s v="USD"/>
    <n v="1429732586"/>
    <n v="1427140586"/>
    <b v="0"/>
    <n v="0"/>
    <b v="0"/>
    <x v="7"/>
    <n v="4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x v="7"/>
    <n v="4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30000"/>
    <n v="11880"/>
    <x v="1"/>
    <s v="IT"/>
    <s v="EUR"/>
    <n v="1472777146"/>
    <n v="1470185146"/>
    <b v="0"/>
    <n v="0"/>
    <b v="0"/>
    <x v="7"/>
    <n v="4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x v="7"/>
    <n v="39"/>
    <n v="97.7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30000"/>
    <n v="11805"/>
    <x v="1"/>
    <s v="US"/>
    <s v="USD"/>
    <n v="1466731740"/>
    <n v="1464139740"/>
    <b v="0"/>
    <n v="0"/>
    <b v="0"/>
    <x v="7"/>
    <n v="39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1"/>
    <s v="NZ"/>
    <s v="NZD"/>
    <n v="1443149759"/>
    <n v="1440557759"/>
    <b v="0"/>
    <n v="0"/>
    <b v="0"/>
    <x v="7"/>
    <n v="39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1"/>
    <s v="FR"/>
    <s v="EUR"/>
    <n v="1488013307"/>
    <n v="1485421307"/>
    <b v="0"/>
    <n v="0"/>
    <b v="0"/>
    <x v="7"/>
    <n v="39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1"/>
    <s v="GB"/>
    <s v="GBP"/>
    <n v="1431072843"/>
    <n v="1427184843"/>
    <b v="0"/>
    <n v="3"/>
    <b v="0"/>
    <x v="7"/>
    <n v="39"/>
    <n v="391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30000"/>
    <n v="11744.9"/>
    <x v="1"/>
    <s v="US"/>
    <s v="USD"/>
    <n v="1449689203"/>
    <n v="1447097203"/>
    <b v="0"/>
    <n v="0"/>
    <b v="0"/>
    <x v="7"/>
    <n v="39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30000"/>
    <n v="11727"/>
    <x v="1"/>
    <s v="US"/>
    <s v="USD"/>
    <n v="1416933390"/>
    <n v="1411745790"/>
    <b v="0"/>
    <n v="1"/>
    <b v="0"/>
    <x v="7"/>
    <n v="39"/>
    <n v="11727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7"/>
    <n v="39"/>
    <n v="11683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1"/>
    <s v="US"/>
    <s v="USD"/>
    <n v="1467934937"/>
    <n v="1465342937"/>
    <b v="0"/>
    <n v="3"/>
    <b v="0"/>
    <x v="7"/>
    <n v="39"/>
    <n v="3885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1"/>
    <s v="US"/>
    <s v="USD"/>
    <n v="1467398138"/>
    <n v="1465670138"/>
    <b v="0"/>
    <n v="9"/>
    <b v="0"/>
    <x v="7"/>
    <n v="39"/>
    <n v="1294.4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1"/>
    <s v="AU"/>
    <s v="AUD"/>
    <n v="1432771997"/>
    <n v="1430179997"/>
    <b v="0"/>
    <n v="0"/>
    <b v="0"/>
    <x v="7"/>
    <n v="39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30000"/>
    <n v="11621"/>
    <x v="1"/>
    <s v="US"/>
    <s v="USD"/>
    <n v="1431647041"/>
    <n v="1429055041"/>
    <b v="0"/>
    <n v="0"/>
    <b v="0"/>
    <x v="7"/>
    <n v="39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1"/>
    <s v="CA"/>
    <s v="CAD"/>
    <n v="1490560177"/>
    <n v="1487971777"/>
    <b v="0"/>
    <n v="0"/>
    <b v="0"/>
    <x v="7"/>
    <n v="39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1"/>
    <s v="US"/>
    <s v="USD"/>
    <n v="1439644920"/>
    <n v="1436793939"/>
    <b v="0"/>
    <n v="39"/>
    <b v="0"/>
    <x v="7"/>
    <n v="39"/>
    <n v="296.69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1"/>
    <s v="SE"/>
    <s v="SEK"/>
    <n v="1457996400"/>
    <n v="1452842511"/>
    <b v="0"/>
    <n v="1"/>
    <b v="0"/>
    <x v="7"/>
    <n v="38"/>
    <n v="11545.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1"/>
    <s v="US"/>
    <s v="USD"/>
    <n v="1405269457"/>
    <n v="1402677457"/>
    <b v="0"/>
    <n v="0"/>
    <b v="0"/>
    <x v="7"/>
    <n v="38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1"/>
    <s v="AU"/>
    <s v="AUD"/>
    <n v="1463239108"/>
    <n v="1460647108"/>
    <b v="0"/>
    <n v="3"/>
    <b v="0"/>
    <x v="7"/>
    <n v="38"/>
    <n v="3843.3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30000"/>
    <n v="11500"/>
    <x v="1"/>
    <s v="US"/>
    <s v="USD"/>
    <n v="1441516200"/>
    <n v="1438959121"/>
    <b v="0"/>
    <n v="1"/>
    <b v="0"/>
    <x v="7"/>
    <n v="38"/>
    <n v="115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30000"/>
    <n v="11472"/>
    <x v="1"/>
    <s v="CA"/>
    <s v="CAD"/>
    <n v="1464460329"/>
    <n v="1461954729"/>
    <b v="0"/>
    <n v="9"/>
    <b v="0"/>
    <x v="7"/>
    <n v="38"/>
    <n v="1274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30000"/>
    <n v="11467"/>
    <x v="1"/>
    <s v="NL"/>
    <s v="EUR"/>
    <n v="1448470165"/>
    <n v="1445874565"/>
    <b v="0"/>
    <n v="0"/>
    <b v="0"/>
    <x v="7"/>
    <n v="38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1"/>
    <s v="US"/>
    <s v="USD"/>
    <n v="1466204400"/>
    <n v="1463469062"/>
    <b v="0"/>
    <n v="25"/>
    <b v="0"/>
    <x v="7"/>
    <n v="38"/>
    <n v="458"/>
    <x v="2"/>
    <s v="web"/>
    <x v="633"/>
    <d v="2016-06-17T23:00:00"/>
    <x v="2"/>
  </r>
  <r>
    <n v="634"/>
    <s v="pitchtograndma (Canceled)"/>
    <s v="We help companies to explain what they do in simple, grandma-would-understand terms."/>
    <n v="30000"/>
    <n v="11432"/>
    <x v="1"/>
    <s v="US"/>
    <s v="USD"/>
    <n v="1424989029"/>
    <n v="1422397029"/>
    <b v="0"/>
    <n v="1"/>
    <b v="0"/>
    <x v="7"/>
    <n v="38"/>
    <n v="11432"/>
    <x v="2"/>
    <s v="web"/>
    <x v="634"/>
    <d v="2015-02-26T22:17:09"/>
    <x v="0"/>
  </r>
  <r>
    <n v="635"/>
    <s v="Pleero, A Technology Team Building Website (Canceled)"/>
    <s v="Network used for building technology development teams."/>
    <n v="30000"/>
    <n v="11428.19"/>
    <x v="1"/>
    <s v="US"/>
    <s v="USD"/>
    <n v="1428804762"/>
    <n v="1426212762"/>
    <b v="0"/>
    <n v="1"/>
    <b v="0"/>
    <x v="7"/>
    <n v="38"/>
    <n v="11428.19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30000"/>
    <n v="11385"/>
    <x v="1"/>
    <s v="GB"/>
    <s v="GBP"/>
    <n v="1433587620"/>
    <n v="1430996150"/>
    <b v="0"/>
    <n v="1"/>
    <b v="0"/>
    <x v="7"/>
    <n v="38"/>
    <n v="1138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1"/>
    <s v="GB"/>
    <s v="GBP"/>
    <n v="1488063840"/>
    <n v="1485558318"/>
    <b v="0"/>
    <n v="0"/>
    <b v="0"/>
    <x v="7"/>
    <n v="38"/>
    <s v="No Backers"/>
    <x v="2"/>
    <s v="web"/>
    <x v="637"/>
    <d v="2017-02-25T23:04:00"/>
    <x v="1"/>
  </r>
  <r>
    <n v="638"/>
    <s v="W (Canceled)"/>
    <s v="O0"/>
    <n v="30000"/>
    <n v="11363"/>
    <x v="1"/>
    <s v="DE"/>
    <s v="EUR"/>
    <n v="1490447662"/>
    <n v="1485267262"/>
    <b v="0"/>
    <n v="6"/>
    <b v="0"/>
    <x v="7"/>
    <n v="38"/>
    <n v="1893.8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30000"/>
    <n v="11353"/>
    <x v="1"/>
    <s v="US"/>
    <s v="USD"/>
    <n v="1413208795"/>
    <n v="1408024795"/>
    <b v="0"/>
    <n v="1"/>
    <b v="0"/>
    <x v="7"/>
    <n v="38"/>
    <n v="1135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x v="8"/>
    <n v="38"/>
    <n v="5672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x v="8"/>
    <n v="38"/>
    <n v="35.9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x v="8"/>
    <n v="38"/>
    <n v="5.2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x v="8"/>
    <n v="38"/>
    <n v="74.2900000000000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x v="8"/>
    <n v="37"/>
    <n v="11"/>
    <x v="2"/>
    <s v="wearables"/>
    <x v="644"/>
    <d v="2014-10-29T01:00:00"/>
    <x v="3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x v="8"/>
    <n v="37"/>
    <n v="47.3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x v="8"/>
    <n v="37"/>
    <n v="415.7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x v="8"/>
    <n v="37"/>
    <n v="659.71"/>
    <x v="2"/>
    <s v="wearables"/>
    <x v="647"/>
    <d v="2016-03-17T17:25:49"/>
    <x v="2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x v="8"/>
    <n v="37"/>
    <n v="413.9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x v="8"/>
    <n v="37"/>
    <n v="136.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x v="8"/>
    <n v="37"/>
    <n v="231.7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x v="8"/>
    <n v="37"/>
    <n v="105.66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x v="8"/>
    <n v="37"/>
    <n v="396.07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x v="8"/>
    <n v="38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x v="8"/>
    <n v="38"/>
    <n v="10.9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x v="8"/>
    <n v="38"/>
    <n v="40.3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x v="8"/>
    <n v="39"/>
    <n v="126.8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x v="8"/>
    <n v="39"/>
    <n v="110.7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x v="8"/>
    <n v="39"/>
    <n v="39.67"/>
    <x v="2"/>
    <s v="wearables"/>
    <x v="658"/>
    <d v="2015-07-26T18:00:00"/>
    <x v="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x v="8"/>
    <n v="39"/>
    <n v="516.48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2"/>
    <s v="US"/>
    <s v="USD"/>
    <n v="1415558879"/>
    <n v="1412963279"/>
    <b v="0"/>
    <n v="18"/>
    <b v="0"/>
    <x v="8"/>
    <n v="39"/>
    <n v="602.3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28000"/>
    <n v="10814"/>
    <x v="2"/>
    <s v="US"/>
    <s v="USD"/>
    <n v="1477236559"/>
    <n v="1474644559"/>
    <b v="0"/>
    <n v="9"/>
    <b v="0"/>
    <x v="8"/>
    <n v="39"/>
    <n v="1201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28000"/>
    <n v="10804.45"/>
    <x v="2"/>
    <s v="US"/>
    <s v="USD"/>
    <n v="1421404247"/>
    <n v="1418812247"/>
    <b v="0"/>
    <n v="4"/>
    <b v="0"/>
    <x v="8"/>
    <n v="39"/>
    <n v="2701.11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8000"/>
    <n v="10802"/>
    <x v="2"/>
    <s v="DK"/>
    <s v="DKK"/>
    <n v="1437250456"/>
    <n v="1434658456"/>
    <b v="0"/>
    <n v="7"/>
    <b v="0"/>
    <x v="8"/>
    <n v="39"/>
    <n v="1543.14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27800"/>
    <n v="10800"/>
    <x v="2"/>
    <s v="US"/>
    <s v="USD"/>
    <n v="1428940775"/>
    <n v="1426348775"/>
    <b v="0"/>
    <n v="29"/>
    <b v="0"/>
    <x v="8"/>
    <n v="39"/>
    <n v="372.4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2"/>
    <s v="US"/>
    <s v="USD"/>
    <n v="1484327061"/>
    <n v="1479143061"/>
    <b v="0"/>
    <n v="12"/>
    <b v="0"/>
    <x v="8"/>
    <n v="39"/>
    <n v="897.92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7000"/>
    <n v="10740"/>
    <x v="2"/>
    <s v="US"/>
    <s v="USD"/>
    <n v="1408305498"/>
    <n v="1405713498"/>
    <b v="0"/>
    <n v="4"/>
    <b v="0"/>
    <x v="8"/>
    <n v="40"/>
    <n v="268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27000"/>
    <n v="10710"/>
    <x v="2"/>
    <s v="IT"/>
    <s v="EUR"/>
    <n v="1477731463"/>
    <n v="1474275463"/>
    <b v="0"/>
    <n v="28"/>
    <b v="0"/>
    <x v="8"/>
    <n v="40"/>
    <n v="382.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2"/>
    <s v="US"/>
    <s v="USD"/>
    <n v="1431374222"/>
    <n v="1427486222"/>
    <b v="0"/>
    <n v="25"/>
    <b v="0"/>
    <x v="8"/>
    <n v="40"/>
    <n v="428.24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7000"/>
    <n v="10685"/>
    <x v="2"/>
    <s v="SE"/>
    <s v="SEK"/>
    <n v="1467817258"/>
    <n v="1465225258"/>
    <b v="0"/>
    <n v="28"/>
    <b v="0"/>
    <x v="8"/>
    <n v="40"/>
    <n v="381.61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2"/>
    <s v="IT"/>
    <s v="EUR"/>
    <n v="1466323800"/>
    <n v="1463418120"/>
    <b v="0"/>
    <n v="310"/>
    <b v="0"/>
    <x v="8"/>
    <n v="40"/>
    <n v="34.45000000000000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2"/>
    <s v="US"/>
    <s v="USD"/>
    <n v="1421208000"/>
    <n v="1418315852"/>
    <b v="0"/>
    <n v="15"/>
    <b v="0"/>
    <x v="8"/>
    <n v="40"/>
    <n v="711.87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2"/>
    <s v="US"/>
    <s v="USD"/>
    <n v="1420088340"/>
    <n v="1417410964"/>
    <b v="0"/>
    <n v="215"/>
    <b v="0"/>
    <x v="8"/>
    <n v="41"/>
    <n v="49.6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26000"/>
    <n v="10640"/>
    <x v="2"/>
    <s v="US"/>
    <s v="USD"/>
    <n v="1409602217"/>
    <n v="1405714217"/>
    <b v="0"/>
    <n v="3"/>
    <b v="0"/>
    <x v="8"/>
    <n v="41"/>
    <n v="3546.67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26000"/>
    <n v="10610"/>
    <x v="2"/>
    <s v="US"/>
    <s v="USD"/>
    <n v="1407811627"/>
    <n v="1402627627"/>
    <b v="0"/>
    <n v="2"/>
    <b v="0"/>
    <x v="8"/>
    <n v="41"/>
    <n v="530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2"/>
    <s v="US"/>
    <s v="USD"/>
    <n v="1420095540"/>
    <n v="1417558804"/>
    <b v="0"/>
    <n v="26"/>
    <b v="0"/>
    <x v="8"/>
    <n v="41"/>
    <n v="407.81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2"/>
    <s v="CA"/>
    <s v="CAD"/>
    <n v="1423333581"/>
    <n v="1420741581"/>
    <b v="0"/>
    <n v="24"/>
    <b v="0"/>
    <x v="8"/>
    <n v="41"/>
    <n v="439.8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2"/>
    <s v="IT"/>
    <s v="EUR"/>
    <n v="1467106895"/>
    <n v="1463218895"/>
    <b v="0"/>
    <n v="96"/>
    <b v="0"/>
    <x v="8"/>
    <n v="42"/>
    <n v="109.9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2"/>
    <s v="US"/>
    <s v="USD"/>
    <n v="1463821338"/>
    <n v="1461229338"/>
    <b v="0"/>
    <n v="17"/>
    <b v="0"/>
    <x v="8"/>
    <n v="42"/>
    <n v="620.8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25000"/>
    <n v="10554.11"/>
    <x v="2"/>
    <s v="US"/>
    <s v="USD"/>
    <n v="1472920909"/>
    <n v="1467736909"/>
    <b v="0"/>
    <n v="94"/>
    <b v="0"/>
    <x v="8"/>
    <n v="42"/>
    <n v="112.28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2"/>
    <s v="US"/>
    <s v="USD"/>
    <n v="1410955331"/>
    <n v="1407931331"/>
    <b v="0"/>
    <n v="129"/>
    <b v="0"/>
    <x v="8"/>
    <n v="42"/>
    <n v="81.7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2"/>
    <s v="US"/>
    <s v="USD"/>
    <n v="1477509604"/>
    <n v="1474917604"/>
    <b v="0"/>
    <n v="1"/>
    <b v="0"/>
    <x v="8"/>
    <n v="42"/>
    <n v="10526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25000"/>
    <n v="10501"/>
    <x v="2"/>
    <s v="US"/>
    <s v="USD"/>
    <n v="1489512122"/>
    <n v="1486923722"/>
    <b v="0"/>
    <n v="4"/>
    <b v="0"/>
    <x v="8"/>
    <n v="42"/>
    <n v="2625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25000"/>
    <n v="10440"/>
    <x v="2"/>
    <s v="US"/>
    <s v="USD"/>
    <n v="1477949764"/>
    <n v="1474493764"/>
    <b v="0"/>
    <n v="3"/>
    <b v="0"/>
    <x v="8"/>
    <n v="42"/>
    <n v="3480"/>
    <x v="2"/>
    <s v="wearables"/>
    <x v="683"/>
    <d v="2016-10-31T21:36:04"/>
    <x v="2"/>
  </r>
  <r>
    <n v="684"/>
    <s v="Arcus Motion Analyzer | The Versatile Smart Ring"/>
    <s v="Arcus gives your fingers super powers."/>
    <n v="25000"/>
    <n v="10435"/>
    <x v="2"/>
    <s v="US"/>
    <s v="USD"/>
    <n v="1406257200"/>
    <n v="1403176891"/>
    <b v="0"/>
    <n v="135"/>
    <b v="0"/>
    <x v="8"/>
    <n v="42"/>
    <n v="77.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2"/>
    <s v="US"/>
    <s v="USD"/>
    <n v="1421095672"/>
    <n v="1417207672"/>
    <b v="0"/>
    <n v="10"/>
    <b v="0"/>
    <x v="8"/>
    <n v="42"/>
    <n v="1042.900000000000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25000"/>
    <n v="10420"/>
    <x v="2"/>
    <s v="IT"/>
    <s v="EUR"/>
    <n v="1438618170"/>
    <n v="1436026170"/>
    <b v="0"/>
    <n v="0"/>
    <b v="0"/>
    <x v="8"/>
    <n v="42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2"/>
    <s v="MX"/>
    <s v="MXN"/>
    <n v="1486317653"/>
    <n v="1481133653"/>
    <b v="0"/>
    <n v="6"/>
    <b v="0"/>
    <x v="8"/>
    <n v="42"/>
    <n v="1731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2"/>
    <s v="US"/>
    <s v="USD"/>
    <n v="1444876253"/>
    <n v="1442284253"/>
    <b v="0"/>
    <n v="36"/>
    <b v="0"/>
    <x v="8"/>
    <n v="41"/>
    <n v="288.14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2"/>
    <s v="US"/>
    <s v="USD"/>
    <n v="1481173140"/>
    <n v="1478016097"/>
    <b v="0"/>
    <n v="336"/>
    <b v="0"/>
    <x v="8"/>
    <n v="41"/>
    <n v="30.79"/>
    <x v="2"/>
    <s v="wearables"/>
    <x v="689"/>
    <d v="2016-12-08T04:59:00"/>
    <x v="2"/>
  </r>
  <r>
    <n v="690"/>
    <s v="BLOXSHIELD"/>
    <s v="A radiation shield for your fitness tracker, smartwatch or other wearable smart device"/>
    <n v="25000"/>
    <n v="10338"/>
    <x v="2"/>
    <s v="US"/>
    <s v="USD"/>
    <n v="1473400800"/>
    <n v="1469718841"/>
    <b v="0"/>
    <n v="34"/>
    <b v="0"/>
    <x v="8"/>
    <n v="41"/>
    <n v="304.06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2"/>
    <s v="US"/>
    <s v="USD"/>
    <n v="1435711246"/>
    <n v="1433292046"/>
    <b v="0"/>
    <n v="10"/>
    <b v="0"/>
    <x v="8"/>
    <n v="41"/>
    <n v="1033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2"/>
    <s v="GB"/>
    <s v="GBP"/>
    <n v="1482397263"/>
    <n v="1479805263"/>
    <b v="0"/>
    <n v="201"/>
    <b v="0"/>
    <x v="8"/>
    <n v="41"/>
    <n v="51.24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25000"/>
    <n v="10300"/>
    <x v="2"/>
    <s v="US"/>
    <s v="USD"/>
    <n v="1430421827"/>
    <n v="1427829827"/>
    <b v="0"/>
    <n v="296"/>
    <b v="0"/>
    <x v="8"/>
    <n v="41"/>
    <n v="34.79999999999999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25000"/>
    <n v="10299"/>
    <x v="2"/>
    <s v="US"/>
    <s v="USD"/>
    <n v="1485964559"/>
    <n v="1483372559"/>
    <b v="0"/>
    <n v="7"/>
    <b v="0"/>
    <x v="8"/>
    <n v="41"/>
    <n v="1471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25000"/>
    <n v="10291"/>
    <x v="2"/>
    <s v="US"/>
    <s v="USD"/>
    <n v="1414758620"/>
    <n v="1412166620"/>
    <b v="0"/>
    <n v="7"/>
    <b v="0"/>
    <x v="8"/>
    <n v="41"/>
    <n v="1470.14"/>
    <x v="2"/>
    <s v="wearables"/>
    <x v="695"/>
    <d v="2014-10-31T12:30:20"/>
    <x v="3"/>
  </r>
  <r>
    <n v="696"/>
    <s v="trustee"/>
    <s v="Show your fidelity by wearing the Trustee rings! Show where you are (at)!"/>
    <n v="25000"/>
    <n v="10290"/>
    <x v="2"/>
    <s v="NL"/>
    <s v="EUR"/>
    <n v="1406326502"/>
    <n v="1403734502"/>
    <b v="0"/>
    <n v="1"/>
    <b v="0"/>
    <x v="8"/>
    <n v="41"/>
    <n v="1029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2"/>
    <s v="DE"/>
    <s v="EUR"/>
    <n v="1454502789"/>
    <n v="1453206789"/>
    <b v="0"/>
    <n v="114"/>
    <b v="0"/>
    <x v="8"/>
    <n v="41"/>
    <n v="90.0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2"/>
    <s v="US"/>
    <s v="USD"/>
    <n v="1411005600"/>
    <n v="1408141245"/>
    <b v="0"/>
    <n v="29"/>
    <b v="0"/>
    <x v="8"/>
    <n v="41"/>
    <n v="352.93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25000"/>
    <n v="10235"/>
    <x v="2"/>
    <s v="US"/>
    <s v="USD"/>
    <n v="1385136000"/>
    <n v="1381923548"/>
    <b v="0"/>
    <n v="890"/>
    <b v="0"/>
    <x v="8"/>
    <n v="41"/>
    <n v="11.5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2"/>
    <s v="ES"/>
    <s v="EUR"/>
    <n v="1484065881"/>
    <n v="1481473881"/>
    <b v="0"/>
    <n v="31"/>
    <b v="0"/>
    <x v="8"/>
    <n v="41"/>
    <n v="329.35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2"/>
    <s v="GB"/>
    <s v="GBP"/>
    <n v="1406130880"/>
    <n v="1403538880"/>
    <b v="0"/>
    <n v="21"/>
    <b v="0"/>
    <x v="8"/>
    <n v="41"/>
    <n v="486.1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2"/>
    <s v="US"/>
    <s v="USD"/>
    <n v="1480011987"/>
    <n v="1477416387"/>
    <b v="0"/>
    <n v="37"/>
    <b v="0"/>
    <x v="8"/>
    <n v="41"/>
    <n v="275.68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2"/>
    <s v="US"/>
    <s v="USD"/>
    <n v="1485905520"/>
    <n v="1481150949"/>
    <b v="0"/>
    <n v="7"/>
    <b v="0"/>
    <x v="8"/>
    <n v="41"/>
    <n v="1454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25000"/>
    <n v="10173"/>
    <x v="2"/>
    <s v="CA"/>
    <s v="CAD"/>
    <n v="1487565468"/>
    <n v="1482381468"/>
    <b v="0"/>
    <n v="4"/>
    <b v="0"/>
    <x v="8"/>
    <n v="41"/>
    <n v="2543.25"/>
    <x v="2"/>
    <s v="wearables"/>
    <x v="704"/>
    <d v="2017-02-20T04:37:48"/>
    <x v="2"/>
  </r>
  <r>
    <n v="705"/>
    <s v="SomnoScope"/>
    <s v="The closest thing ever to the Holy Grail of wearables technology"/>
    <n v="25000"/>
    <n v="10156"/>
    <x v="2"/>
    <s v="NL"/>
    <s v="EUR"/>
    <n v="1484999278"/>
    <n v="1482407278"/>
    <b v="0"/>
    <n v="5"/>
    <b v="0"/>
    <x v="8"/>
    <n v="41"/>
    <n v="2031.2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25000"/>
    <n v="10135"/>
    <x v="2"/>
    <s v="ES"/>
    <s v="EUR"/>
    <n v="1481740740"/>
    <n v="1478130783"/>
    <b v="0"/>
    <n v="0"/>
    <b v="0"/>
    <x v="8"/>
    <n v="41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2"/>
    <s v="GB"/>
    <s v="GBP"/>
    <n v="1483286127"/>
    <n v="1479830127"/>
    <b v="0"/>
    <n v="456"/>
    <b v="0"/>
    <x v="8"/>
    <n v="41"/>
    <n v="22.22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2"/>
    <s v="GB"/>
    <s v="GBP"/>
    <n v="1410616600"/>
    <n v="1405432600"/>
    <b v="0"/>
    <n v="369"/>
    <b v="0"/>
    <x v="8"/>
    <n v="40"/>
    <n v="27.42"/>
    <x v="2"/>
    <s v="wearables"/>
    <x v="708"/>
    <d v="2014-09-13T13:56:40"/>
    <x v="3"/>
  </r>
  <r>
    <n v="709"/>
    <s v="lumiglove"/>
    <s v="A &quot;handheld&quot; light, which eases the way you illuminate objects and/or paths."/>
    <n v="25000"/>
    <n v="10115"/>
    <x v="2"/>
    <s v="US"/>
    <s v="USD"/>
    <n v="1417741159"/>
    <n v="1415149159"/>
    <b v="0"/>
    <n v="2"/>
    <b v="0"/>
    <x v="8"/>
    <n v="40"/>
    <n v="5057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25000"/>
    <n v="10100"/>
    <x v="2"/>
    <s v="CA"/>
    <s v="CAD"/>
    <n v="1408495440"/>
    <n v="1405640302"/>
    <b v="0"/>
    <n v="0"/>
    <b v="0"/>
    <x v="8"/>
    <n v="4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25000"/>
    <n v="10092"/>
    <x v="2"/>
    <s v="NL"/>
    <s v="EUR"/>
    <n v="1481716868"/>
    <n v="1478257268"/>
    <b v="0"/>
    <n v="338"/>
    <b v="0"/>
    <x v="8"/>
    <n v="40"/>
    <n v="29.8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2"/>
    <s v="US"/>
    <s v="USD"/>
    <n v="1455466832"/>
    <n v="1452874832"/>
    <b v="0"/>
    <n v="4"/>
    <b v="0"/>
    <x v="8"/>
    <n v="40"/>
    <n v="2522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8"/>
    <n v="40"/>
    <n v="1008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25000"/>
    <n v="10085"/>
    <x v="2"/>
    <s v="US"/>
    <s v="USD"/>
    <n v="1488308082"/>
    <n v="1483124082"/>
    <b v="0"/>
    <n v="28"/>
    <b v="0"/>
    <x v="8"/>
    <n v="40"/>
    <n v="360.18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5000"/>
    <n v="10081"/>
    <x v="2"/>
    <s v="US"/>
    <s v="USD"/>
    <n v="1446693040"/>
    <n v="1443233440"/>
    <b v="0"/>
    <n v="12"/>
    <b v="0"/>
    <x v="8"/>
    <n v="40"/>
    <n v="840.08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25000"/>
    <n v="10071"/>
    <x v="2"/>
    <s v="US"/>
    <s v="USD"/>
    <n v="1417392000"/>
    <n v="1414511307"/>
    <b v="0"/>
    <n v="16"/>
    <b v="0"/>
    <x v="8"/>
    <n v="40"/>
    <n v="629.44000000000005"/>
    <x v="2"/>
    <s v="wearables"/>
    <x v="716"/>
    <d v="2014-12-01T00:00:00"/>
    <x v="3"/>
  </r>
  <r>
    <n v="717"/>
    <s v="cool air belt"/>
    <s v="Cool air flowing under clothing keeps you cool."/>
    <n v="25000"/>
    <n v="10067.5"/>
    <x v="2"/>
    <s v="US"/>
    <s v="USD"/>
    <n v="1409949002"/>
    <n v="1407357002"/>
    <b v="0"/>
    <n v="4"/>
    <b v="0"/>
    <x v="8"/>
    <n v="40"/>
    <n v="2516.88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25000"/>
    <n v="10065"/>
    <x v="2"/>
    <s v="US"/>
    <s v="USD"/>
    <n v="1487397540"/>
    <n v="1484684247"/>
    <b v="0"/>
    <n v="4"/>
    <b v="0"/>
    <x v="8"/>
    <n v="40"/>
    <n v="251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2"/>
    <s v="US"/>
    <s v="USD"/>
    <n v="1456189076"/>
    <n v="1454979476"/>
    <b v="0"/>
    <n v="10"/>
    <b v="0"/>
    <x v="8"/>
    <n v="40"/>
    <n v="1004.6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x v="9"/>
    <n v="40"/>
    <n v="245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x v="9"/>
    <n v="40"/>
    <n v="84.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9"/>
    <n v="40"/>
    <n v="65.6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x v="9"/>
    <n v="40"/>
    <n v="100.3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x v="9"/>
    <n v="40"/>
    <n v="70.1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x v="9"/>
    <n v="40"/>
    <n v="71.6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x v="9"/>
    <n v="40"/>
    <n v="286.4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x v="9"/>
    <n v="40"/>
    <n v="67.2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x v="9"/>
    <n v="40"/>
    <n v="77.0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x v="9"/>
    <n v="40"/>
    <n v="83.33"/>
    <x v="3"/>
    <s v="nonfiction"/>
    <x v="729"/>
    <d v="2012-09-19T04:27:41"/>
    <x v="5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x v="9"/>
    <n v="40"/>
    <n v="37.7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x v="9"/>
    <n v="40"/>
    <n v="139.0800000000000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x v="9"/>
    <n v="39"/>
    <n v="756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x v="9"/>
    <n v="39"/>
    <n v="57.99"/>
    <x v="3"/>
    <s v="nonfiction"/>
    <x v="733"/>
    <d v="2013-12-20T10:04:52"/>
    <x v="4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x v="9"/>
    <n v="39"/>
    <n v="171.4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x v="9"/>
    <n v="39"/>
    <n v="42.47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x v="9"/>
    <n v="39"/>
    <n v="89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x v="9"/>
    <n v="38"/>
    <n v="88.3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x v="9"/>
    <n v="38"/>
    <n v="232.5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x v="9"/>
    <n v="38"/>
    <n v="68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x v="9"/>
    <n v="38"/>
    <n v="500"/>
    <x v="3"/>
    <s v="nonfiction"/>
    <x v="740"/>
    <d v="2015-06-21T03:31:22"/>
    <x v="0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x v="9"/>
    <n v="38"/>
    <n v="100.9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x v="9"/>
    <n v="38"/>
    <n v="412.04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x v="9"/>
    <n v="38"/>
    <n v="630.66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x v="9"/>
    <n v="38"/>
    <n v="152.35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x v="9"/>
    <n v="38"/>
    <n v="127.37"/>
    <x v="3"/>
    <s v="nonfiction"/>
    <x v="745"/>
    <d v="2013-05-03T13:44:05"/>
    <x v="4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x v="9"/>
    <n v="38"/>
    <n v="97.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x v="9"/>
    <n v="38"/>
    <n v="170.82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x v="9"/>
    <n v="38"/>
    <n v="213.3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x v="9"/>
    <n v="37"/>
    <n v="85.1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x v="9"/>
    <n v="37"/>
    <n v="158.3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x v="9"/>
    <n v="37"/>
    <n v="150.0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x v="9"/>
    <n v="37"/>
    <n v="88.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x v="9"/>
    <n v="37"/>
    <n v="354.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x v="9"/>
    <n v="37"/>
    <n v="188.3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x v="9"/>
    <n v="37"/>
    <n v="135.34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x v="9"/>
    <n v="37"/>
    <n v="416.8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x v="9"/>
    <n v="37"/>
    <n v="507.6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x v="9"/>
    <n v="37"/>
    <n v="480.53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x v="9"/>
    <n v="36"/>
    <n v="92.16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5000"/>
    <n v="9121"/>
    <x v="2"/>
    <s v="US"/>
    <s v="USD"/>
    <n v="1480188013"/>
    <n v="1477592413"/>
    <b v="0"/>
    <n v="0"/>
    <b v="0"/>
    <x v="10"/>
    <n v="36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25000"/>
    <n v="9111"/>
    <x v="2"/>
    <s v="US"/>
    <s v="USD"/>
    <n v="1391364126"/>
    <n v="1388772126"/>
    <b v="0"/>
    <n v="6"/>
    <b v="0"/>
    <x v="10"/>
    <n v="36"/>
    <n v="1518.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25000"/>
    <n v="9110"/>
    <x v="2"/>
    <s v="MX"/>
    <s v="MXN"/>
    <n v="1480831200"/>
    <n v="1479328570"/>
    <b v="0"/>
    <n v="0"/>
    <b v="0"/>
    <x v="10"/>
    <n v="36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25000"/>
    <n v="9044"/>
    <x v="2"/>
    <s v="GB"/>
    <s v="GBP"/>
    <n v="1376563408"/>
    <n v="1373971408"/>
    <b v="0"/>
    <n v="1"/>
    <b v="0"/>
    <x v="10"/>
    <n v="36"/>
    <n v="90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25000"/>
    <n v="9030"/>
    <x v="2"/>
    <s v="US"/>
    <s v="USD"/>
    <n v="1441858161"/>
    <n v="1439266161"/>
    <b v="0"/>
    <n v="0"/>
    <b v="0"/>
    <x v="10"/>
    <n v="36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25000"/>
    <n v="9015"/>
    <x v="2"/>
    <s v="US"/>
    <s v="USD"/>
    <n v="1413723684"/>
    <n v="1411131684"/>
    <b v="0"/>
    <n v="44"/>
    <b v="0"/>
    <x v="10"/>
    <n v="36"/>
    <n v="204.89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25000"/>
    <n v="8950"/>
    <x v="2"/>
    <s v="CA"/>
    <s v="CAD"/>
    <n v="1424112483"/>
    <n v="1421520483"/>
    <b v="0"/>
    <n v="0"/>
    <b v="0"/>
    <x v="10"/>
    <n v="36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2"/>
    <s v="US"/>
    <s v="USD"/>
    <n v="1432178810"/>
    <n v="1429586810"/>
    <b v="0"/>
    <n v="3"/>
    <b v="0"/>
    <x v="10"/>
    <n v="35"/>
    <n v="2945.67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2"/>
    <s v="US"/>
    <s v="USD"/>
    <n v="1387169890"/>
    <n v="1384577890"/>
    <b v="0"/>
    <n v="0"/>
    <b v="0"/>
    <x v="10"/>
    <n v="35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25000"/>
    <n v="8827"/>
    <x v="2"/>
    <s v="US"/>
    <s v="USD"/>
    <n v="1388102094"/>
    <n v="1385510094"/>
    <b v="0"/>
    <n v="52"/>
    <b v="0"/>
    <x v="10"/>
    <n v="35"/>
    <n v="169.7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2"/>
    <s v="US"/>
    <s v="USD"/>
    <n v="1361750369"/>
    <n v="1358294369"/>
    <b v="0"/>
    <n v="0"/>
    <b v="0"/>
    <x v="10"/>
    <n v="35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25000"/>
    <n v="8807"/>
    <x v="2"/>
    <s v="US"/>
    <s v="USD"/>
    <n v="1454183202"/>
    <n v="1449863202"/>
    <b v="0"/>
    <n v="1"/>
    <b v="0"/>
    <x v="10"/>
    <n v="35"/>
    <n v="8807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2"/>
    <s v="US"/>
    <s v="USD"/>
    <n v="1257047940"/>
    <n v="1252718519"/>
    <b v="0"/>
    <n v="1"/>
    <b v="0"/>
    <x v="10"/>
    <n v="35"/>
    <n v="8792.02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25000"/>
    <n v="8780"/>
    <x v="2"/>
    <s v="GB"/>
    <s v="GBP"/>
    <n v="1431298860"/>
    <n v="1428341985"/>
    <b v="0"/>
    <n v="2"/>
    <b v="0"/>
    <x v="10"/>
    <n v="35"/>
    <n v="439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2"/>
    <s v="US"/>
    <s v="USD"/>
    <n v="1393181018"/>
    <n v="1390589018"/>
    <b v="0"/>
    <n v="9"/>
    <b v="0"/>
    <x v="10"/>
    <n v="35"/>
    <n v="972.2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25000"/>
    <n v="8740"/>
    <x v="2"/>
    <s v="US"/>
    <s v="USD"/>
    <n v="1323998795"/>
    <n v="1321406795"/>
    <b v="0"/>
    <n v="5"/>
    <b v="0"/>
    <x v="10"/>
    <n v="35"/>
    <n v="1748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25000"/>
    <n v="8739.01"/>
    <x v="2"/>
    <s v="US"/>
    <s v="USD"/>
    <n v="1444539600"/>
    <n v="1441297645"/>
    <b v="0"/>
    <n v="57"/>
    <b v="0"/>
    <x v="10"/>
    <n v="35"/>
    <n v="153.3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2"/>
    <s v="US"/>
    <s v="USD"/>
    <n v="1375313577"/>
    <n v="1372721577"/>
    <b v="0"/>
    <n v="3"/>
    <b v="0"/>
    <x v="10"/>
    <n v="35"/>
    <n v="2911.6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25000"/>
    <n v="8730"/>
    <x v="2"/>
    <s v="US"/>
    <s v="USD"/>
    <n v="1398876680"/>
    <n v="1396284680"/>
    <b v="0"/>
    <n v="1"/>
    <b v="0"/>
    <x v="10"/>
    <n v="35"/>
    <n v="873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25000"/>
    <n v="8725"/>
    <x v="2"/>
    <s v="US"/>
    <s v="USD"/>
    <n v="1287115200"/>
    <n v="1284567905"/>
    <b v="0"/>
    <n v="6"/>
    <b v="0"/>
    <x v="10"/>
    <n v="35"/>
    <n v="1454.1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x v="11"/>
    <n v="35"/>
    <n v="323.0400000000000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x v="11"/>
    <n v="35"/>
    <n v="348.46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x v="11"/>
    <n v="35"/>
    <n v="620.36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x v="11"/>
    <n v="35"/>
    <n v="247.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x v="11"/>
    <n v="35"/>
    <n v="86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x v="11"/>
    <n v="35"/>
    <n v="297.79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x v="11"/>
    <n v="35"/>
    <n v="196.1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x v="11"/>
    <n v="34"/>
    <n v="507.06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x v="11"/>
    <n v="34"/>
    <n v="252.5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x v="11"/>
    <n v="34"/>
    <n v="612.9299999999999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x v="11"/>
    <n v="34"/>
    <n v="54.92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x v="11"/>
    <n v="35"/>
    <n v="66.7099999999999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x v="11"/>
    <n v="35"/>
    <n v="142.2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x v="11"/>
    <n v="35"/>
    <n v="266.77999999999997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x v="11"/>
    <n v="35"/>
    <n v="160.9199999999999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x v="11"/>
    <n v="35"/>
    <n v="46.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x v="11"/>
    <n v="35"/>
    <n v="94.1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x v="11"/>
    <n v="35"/>
    <n v="118.9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x v="11"/>
    <n v="35"/>
    <n v="96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x v="11"/>
    <n v="37"/>
    <n v="300.040000000000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x v="11"/>
    <n v="37"/>
    <n v="149.97999999999999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x v="11"/>
    <n v="36"/>
    <n v="163.8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x v="11"/>
    <n v="36"/>
    <n v="111.3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x v="11"/>
    <n v="36"/>
    <n v="219.68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x v="11"/>
    <n v="36"/>
    <n v="462.22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x v="11"/>
    <n v="37"/>
    <n v="153.97999999999999"/>
    <x v="4"/>
    <s v="rock"/>
    <x v="805"/>
    <d v="2011-07-16T23:00:00"/>
    <x v="6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x v="11"/>
    <n v="37"/>
    <n v="116.99"/>
    <x v="4"/>
    <s v="rock"/>
    <x v="806"/>
    <d v="2011-09-07T16:35:39"/>
    <x v="6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x v="11"/>
    <n v="37"/>
    <n v="145.63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x v="11"/>
    <n v="37"/>
    <n v="193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x v="11"/>
    <n v="38"/>
    <n v="159.0800000000000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x v="11"/>
    <n v="38"/>
    <n v="305.77999999999997"/>
    <x v="4"/>
    <s v="rock"/>
    <x v="810"/>
    <d v="2012-09-01T01:21:02"/>
    <x v="5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x v="11"/>
    <n v="37"/>
    <n v="686.7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x v="11"/>
    <n v="37"/>
    <n v="249.39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x v="11"/>
    <n v="37"/>
    <n v="85.7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x v="11"/>
    <n v="37"/>
    <n v="293.27"/>
    <x v="4"/>
    <s v="rock"/>
    <x v="814"/>
    <d v="2011-05-31T18:04:00"/>
    <x v="6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x v="11"/>
    <n v="37"/>
    <n v="190.95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x v="11"/>
    <n v="37"/>
    <n v="40.049999999999997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x v="11"/>
    <n v="37"/>
    <n v="356.83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x v="11"/>
    <n v="37"/>
    <n v="431.11"/>
    <x v="4"/>
    <s v="rock"/>
    <x v="818"/>
    <d v="2012-08-07T17:01:00"/>
    <x v="5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x v="11"/>
    <n v="37"/>
    <n v="585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x v="11"/>
    <n v="37"/>
    <n v="215.0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x v="11"/>
    <n v="37"/>
    <n v="104.6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x v="11"/>
    <n v="39"/>
    <n v="118.2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x v="11"/>
    <n v="39"/>
    <n v="247.03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x v="11"/>
    <n v="39"/>
    <n v="150.6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x v="11"/>
    <n v="39"/>
    <n v="82.0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x v="11"/>
    <n v="41"/>
    <n v="165.59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x v="11"/>
    <n v="41"/>
    <n v="737.27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x v="11"/>
    <n v="41"/>
    <n v="213.39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x v="11"/>
    <n v="41"/>
    <n v="506.56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x v="11"/>
    <n v="40"/>
    <n v="253.06"/>
    <x v="4"/>
    <s v="rock"/>
    <x v="830"/>
    <d v="2013-03-22T11:37:05"/>
    <x v="4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x v="11"/>
    <n v="40"/>
    <n v="404.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x v="11"/>
    <n v="40"/>
    <n v="52.54"/>
    <x v="4"/>
    <s v="rock"/>
    <x v="832"/>
    <d v="2012-01-21T08:13:00"/>
    <x v="6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x v="11"/>
    <n v="40"/>
    <n v="197.17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x v="11"/>
    <n v="40"/>
    <n v="107.74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x v="11"/>
    <n v="40"/>
    <n v="201.93"/>
    <x v="4"/>
    <s v="rock"/>
    <x v="835"/>
    <d v="2012-05-19T03:00:00"/>
    <x v="5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x v="11"/>
    <n v="40"/>
    <n v="175.5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x v="11"/>
    <n v="40"/>
    <n v="130.1699999999999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x v="11"/>
    <n v="40"/>
    <n v="132.19999999999999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x v="11"/>
    <n v="40"/>
    <n v="83.9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x v="12"/>
    <n v="40"/>
    <n v="42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x v="12"/>
    <n v="40"/>
    <n v="85.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x v="12"/>
    <n v="40"/>
    <n v="205.7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x v="12"/>
    <n v="40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x v="12"/>
    <n v="40"/>
    <n v="50.38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x v="12"/>
    <n v="40"/>
    <n v="45.2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x v="12"/>
    <n v="40"/>
    <n v="170.23"/>
    <x v="4"/>
    <s v="metal"/>
    <x v="846"/>
    <d v="2014-03-10T14:00:00"/>
    <x v="3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x v="12"/>
    <n v="40"/>
    <n v="8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x v="12"/>
    <n v="40"/>
    <n v="498.8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x v="12"/>
    <n v="40"/>
    <n v="69.06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x v="12"/>
    <n v="40"/>
    <n v="59.6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x v="12"/>
    <n v="40"/>
    <n v="113.1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x v="12"/>
    <n v="40"/>
    <n v="127.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x v="12"/>
    <n v="40"/>
    <n v="790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x v="12"/>
    <n v="39"/>
    <n v="15.7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x v="12"/>
    <n v="39"/>
    <n v="167.5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x v="12"/>
    <n v="39"/>
    <n v="281.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x v="12"/>
    <n v="39"/>
    <n v="327.5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x v="12"/>
    <n v="39"/>
    <n v="103.1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x v="12"/>
    <n v="39"/>
    <n v="79.9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2"/>
    <s v="US"/>
    <s v="USD"/>
    <n v="1385123713"/>
    <n v="1382528113"/>
    <b v="0"/>
    <n v="48"/>
    <b v="0"/>
    <x v="13"/>
    <n v="39"/>
    <n v="163.1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2"/>
    <s v="US"/>
    <s v="USD"/>
    <n v="1474067404"/>
    <n v="1471475404"/>
    <b v="0"/>
    <n v="2"/>
    <b v="0"/>
    <x v="13"/>
    <n v="39"/>
    <n v="390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20000"/>
    <n v="7795"/>
    <x v="2"/>
    <s v="GB"/>
    <s v="GBP"/>
    <n v="1384179548"/>
    <n v="1381583948"/>
    <b v="0"/>
    <n v="4"/>
    <b v="0"/>
    <x v="13"/>
    <n v="39"/>
    <n v="1948.7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0"/>
    <n v="7793"/>
    <x v="2"/>
    <s v="US"/>
    <s v="USD"/>
    <n v="1329014966"/>
    <n v="1326422966"/>
    <b v="0"/>
    <n v="5"/>
    <b v="0"/>
    <x v="13"/>
    <n v="39"/>
    <n v="1558.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2"/>
    <s v="US"/>
    <s v="USD"/>
    <n v="1381917540"/>
    <n v="1379990038"/>
    <b v="0"/>
    <n v="79"/>
    <b v="0"/>
    <x v="13"/>
    <n v="39"/>
    <n v="98.61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2"/>
    <s v="US"/>
    <s v="USD"/>
    <n v="1358361197"/>
    <n v="1353177197"/>
    <b v="0"/>
    <n v="2"/>
    <b v="0"/>
    <x v="13"/>
    <n v="39"/>
    <n v="389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20000"/>
    <n v="7764"/>
    <x v="2"/>
    <s v="US"/>
    <s v="USD"/>
    <n v="1425136200"/>
    <n v="1421853518"/>
    <b v="0"/>
    <n v="11"/>
    <b v="0"/>
    <x v="13"/>
    <n v="39"/>
    <n v="705.82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2"/>
    <s v="US"/>
    <s v="USD"/>
    <n v="1259643540"/>
    <n v="1254450706"/>
    <b v="0"/>
    <n v="11"/>
    <b v="0"/>
    <x v="13"/>
    <n v="39"/>
    <n v="704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2"/>
    <s v="US"/>
    <s v="USD"/>
    <n v="1389055198"/>
    <n v="1386463198"/>
    <b v="0"/>
    <n v="1"/>
    <b v="0"/>
    <x v="13"/>
    <n v="39"/>
    <n v="773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20000"/>
    <n v="7711.3"/>
    <x v="2"/>
    <s v="US"/>
    <s v="USD"/>
    <n v="1365448657"/>
    <n v="1362860257"/>
    <b v="0"/>
    <n v="3"/>
    <b v="0"/>
    <x v="13"/>
    <n v="39"/>
    <n v="2570.429999999999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13"/>
    <n v="39"/>
    <n v="1540.39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2"/>
    <s v="US"/>
    <s v="USD"/>
    <n v="1385735295"/>
    <n v="1383139695"/>
    <b v="0"/>
    <n v="12"/>
    <b v="0"/>
    <x v="13"/>
    <n v="38"/>
    <n v="640.41999999999996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20000"/>
    <n v="7670"/>
    <x v="2"/>
    <s v="US"/>
    <s v="USD"/>
    <n v="1299786527"/>
    <n v="1295898527"/>
    <b v="0"/>
    <n v="2"/>
    <b v="0"/>
    <x v="13"/>
    <n v="38"/>
    <n v="383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20000"/>
    <n v="7665"/>
    <x v="2"/>
    <s v="US"/>
    <s v="USD"/>
    <n v="1352610040"/>
    <n v="1349150440"/>
    <b v="0"/>
    <n v="5"/>
    <b v="0"/>
    <x v="13"/>
    <n v="38"/>
    <n v="153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2"/>
    <s v="US"/>
    <s v="USD"/>
    <n v="1367676034"/>
    <n v="1365084034"/>
    <b v="0"/>
    <n v="21"/>
    <b v="0"/>
    <x v="13"/>
    <n v="38"/>
    <n v="364.52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2"/>
    <s v="US"/>
    <s v="USD"/>
    <n v="1442856131"/>
    <n v="1441128131"/>
    <b v="0"/>
    <n v="0"/>
    <b v="0"/>
    <x v="13"/>
    <n v="38"/>
    <s v="No Backers"/>
    <x v="4"/>
    <s v="jazz"/>
    <x v="875"/>
    <d v="2015-09-21T17:22:11"/>
    <x v="0"/>
  </r>
  <r>
    <n v="876"/>
    <s v="Sound Of Dobells"/>
    <s v="What was the greatest record shop ever?  DOBELLS!"/>
    <n v="20000"/>
    <n v="7620"/>
    <x v="2"/>
    <s v="GB"/>
    <s v="GBP"/>
    <n v="1359978927"/>
    <n v="1357127727"/>
    <b v="0"/>
    <n v="45"/>
    <b v="0"/>
    <x v="13"/>
    <n v="38"/>
    <n v="169.33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0"/>
    <n v="7617"/>
    <x v="2"/>
    <s v="US"/>
    <s v="USD"/>
    <n v="1387479360"/>
    <n v="1384887360"/>
    <b v="0"/>
    <n v="29"/>
    <b v="0"/>
    <x v="13"/>
    <n v="38"/>
    <n v="262.66000000000003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20000"/>
    <n v="7595.43"/>
    <x v="2"/>
    <s v="US"/>
    <s v="USD"/>
    <n v="1293082524"/>
    <n v="1290490524"/>
    <b v="0"/>
    <n v="2"/>
    <b v="0"/>
    <x v="13"/>
    <n v="38"/>
    <n v="3797.72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2"/>
    <s v="US"/>
    <s v="USD"/>
    <n v="1338321305"/>
    <n v="1336506905"/>
    <b v="0"/>
    <n v="30"/>
    <b v="0"/>
    <x v="13"/>
    <n v="38"/>
    <n v="252.53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20000"/>
    <n v="7559"/>
    <x v="2"/>
    <s v="US"/>
    <s v="USD"/>
    <n v="1351582938"/>
    <n v="1348731738"/>
    <b v="0"/>
    <n v="8"/>
    <b v="0"/>
    <x v="14"/>
    <n v="38"/>
    <n v="944.8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2"/>
    <s v="US"/>
    <s v="USD"/>
    <n v="1326520886"/>
    <n v="1322632886"/>
    <b v="0"/>
    <n v="1"/>
    <b v="0"/>
    <x v="14"/>
    <n v="38"/>
    <n v="7555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2"/>
    <s v="US"/>
    <s v="USD"/>
    <n v="1315341550"/>
    <n v="1312490350"/>
    <b v="0"/>
    <n v="14"/>
    <b v="0"/>
    <x v="14"/>
    <n v="38"/>
    <n v="538.5700000000000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20000"/>
    <n v="7530"/>
    <x v="2"/>
    <s v="US"/>
    <s v="USD"/>
    <n v="1456957635"/>
    <n v="1451773635"/>
    <b v="0"/>
    <n v="24"/>
    <b v="0"/>
    <x v="14"/>
    <n v="38"/>
    <n v="313.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0"/>
    <n v="7527"/>
    <x v="2"/>
    <s v="US"/>
    <s v="USD"/>
    <n v="1336789860"/>
    <n v="1331666146"/>
    <b v="0"/>
    <n v="2"/>
    <b v="0"/>
    <x v="14"/>
    <n v="38"/>
    <n v="3763.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20000"/>
    <n v="7525.12"/>
    <x v="2"/>
    <s v="US"/>
    <s v="USD"/>
    <n v="1483137311"/>
    <n v="1481322911"/>
    <b v="0"/>
    <n v="21"/>
    <b v="0"/>
    <x v="14"/>
    <n v="38"/>
    <n v="358.34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20000"/>
    <n v="7520"/>
    <x v="2"/>
    <s v="US"/>
    <s v="USD"/>
    <n v="1473972813"/>
    <n v="1471812813"/>
    <b v="0"/>
    <n v="7"/>
    <b v="0"/>
    <x v="14"/>
    <n v="38"/>
    <n v="1074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2"/>
    <s v="US"/>
    <s v="USD"/>
    <n v="1338159655"/>
    <n v="1335567655"/>
    <b v="0"/>
    <n v="0"/>
    <b v="0"/>
    <x v="14"/>
    <n v="38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20000"/>
    <n v="7500"/>
    <x v="2"/>
    <s v="US"/>
    <s v="USD"/>
    <n v="1314856800"/>
    <n v="1311789885"/>
    <b v="0"/>
    <n v="4"/>
    <b v="0"/>
    <x v="14"/>
    <n v="38"/>
    <n v="187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2"/>
    <s v="US"/>
    <s v="USD"/>
    <n v="1412534943"/>
    <n v="1409942943"/>
    <b v="0"/>
    <n v="32"/>
    <b v="0"/>
    <x v="14"/>
    <n v="37"/>
    <n v="234.2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2"/>
    <s v="US"/>
    <s v="USD"/>
    <n v="1385055979"/>
    <n v="1382460379"/>
    <b v="0"/>
    <n v="4"/>
    <b v="0"/>
    <x v="14"/>
    <n v="37"/>
    <n v="1861.29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20000"/>
    <n v="7433.48"/>
    <x v="2"/>
    <s v="US"/>
    <s v="USD"/>
    <n v="1408581930"/>
    <n v="1405989930"/>
    <b v="0"/>
    <n v="9"/>
    <b v="0"/>
    <x v="14"/>
    <n v="37"/>
    <n v="825.9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2"/>
    <s v="US"/>
    <s v="USD"/>
    <n v="1280635200"/>
    <n v="1273121283"/>
    <b v="0"/>
    <n v="17"/>
    <b v="0"/>
    <x v="14"/>
    <n v="37"/>
    <n v="436.1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0"/>
    <n v="7412"/>
    <x v="2"/>
    <s v="US"/>
    <s v="USD"/>
    <n v="1427920363"/>
    <n v="1425331963"/>
    <b v="0"/>
    <n v="5"/>
    <b v="0"/>
    <x v="14"/>
    <n v="37"/>
    <n v="1482.4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14"/>
    <n v="37"/>
    <n v="139.5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2"/>
    <s v="US"/>
    <s v="USD"/>
    <n v="1287975829"/>
    <n v="1284087829"/>
    <b v="0"/>
    <n v="7"/>
    <b v="0"/>
    <x v="14"/>
    <n v="37"/>
    <n v="1054.7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20000"/>
    <n v="7365"/>
    <x v="2"/>
    <s v="US"/>
    <s v="USD"/>
    <n v="1440734400"/>
    <n v="1438549026"/>
    <b v="0"/>
    <n v="72"/>
    <b v="0"/>
    <x v="14"/>
    <n v="37"/>
    <n v="102.29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0000"/>
    <n v="7344"/>
    <x v="2"/>
    <s v="US"/>
    <s v="USD"/>
    <n v="1354123908"/>
    <n v="1351528308"/>
    <b v="0"/>
    <n v="0"/>
    <b v="0"/>
    <x v="14"/>
    <n v="37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0000"/>
    <n v="7340"/>
    <x v="2"/>
    <s v="US"/>
    <s v="USD"/>
    <n v="1326651110"/>
    <n v="1322763110"/>
    <b v="0"/>
    <n v="2"/>
    <b v="0"/>
    <x v="14"/>
    <n v="37"/>
    <n v="367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20000"/>
    <n v="7336.01"/>
    <x v="2"/>
    <s v="US"/>
    <s v="USD"/>
    <n v="1306549362"/>
    <n v="1302661362"/>
    <b v="0"/>
    <n v="8"/>
    <b v="0"/>
    <x v="14"/>
    <n v="37"/>
    <n v="91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20000"/>
    <n v="7326.88"/>
    <x v="2"/>
    <s v="US"/>
    <s v="USD"/>
    <n v="1459365802"/>
    <n v="1456777402"/>
    <b v="0"/>
    <n v="2"/>
    <b v="0"/>
    <x v="13"/>
    <n v="37"/>
    <n v="3663.44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2"/>
    <s v="US"/>
    <s v="USD"/>
    <n v="1276024260"/>
    <n v="1272050914"/>
    <b v="0"/>
    <n v="0"/>
    <b v="0"/>
    <x v="13"/>
    <n v="37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20000"/>
    <n v="7226"/>
    <x v="2"/>
    <s v="US"/>
    <s v="USD"/>
    <n v="1409412600"/>
    <n v="1404947422"/>
    <b v="0"/>
    <n v="3"/>
    <b v="0"/>
    <x v="13"/>
    <n v="36"/>
    <n v="2408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20000"/>
    <n v="7220"/>
    <x v="2"/>
    <s v="US"/>
    <s v="USD"/>
    <n v="1348367100"/>
    <n v="1346180780"/>
    <b v="0"/>
    <n v="4"/>
    <b v="0"/>
    <x v="13"/>
    <n v="36"/>
    <n v="180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20000"/>
    <n v="7219"/>
    <x v="2"/>
    <s v="US"/>
    <s v="USD"/>
    <n v="1451786137"/>
    <n v="1449194137"/>
    <b v="0"/>
    <n v="3"/>
    <b v="0"/>
    <x v="13"/>
    <n v="36"/>
    <n v="2406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20000"/>
    <n v="7206"/>
    <x v="2"/>
    <s v="US"/>
    <s v="USD"/>
    <n v="1295847926"/>
    <n v="1290663926"/>
    <b v="0"/>
    <n v="6"/>
    <b v="0"/>
    <x v="13"/>
    <n v="36"/>
    <n v="1201"/>
    <x v="4"/>
    <s v="jazz"/>
    <x v="905"/>
    <d v="2011-01-24T05:45:26"/>
    <x v="7"/>
  </r>
  <r>
    <n v="906"/>
    <s v="24th Music Presents Channeling Motown (Live)"/>
    <s v="The DMV's most respected saxophonist pay tribute to Motown."/>
    <n v="20000"/>
    <n v="7184"/>
    <x v="2"/>
    <s v="US"/>
    <s v="USD"/>
    <n v="1394681590"/>
    <n v="1392093190"/>
    <b v="0"/>
    <n v="0"/>
    <b v="0"/>
    <x v="13"/>
    <n v="36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0000"/>
    <n v="7173"/>
    <x v="2"/>
    <s v="US"/>
    <s v="USD"/>
    <n v="1315715823"/>
    <n v="1313123823"/>
    <b v="0"/>
    <n v="0"/>
    <b v="0"/>
    <x v="13"/>
    <n v="36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0000"/>
    <n v="7164"/>
    <x v="2"/>
    <s v="US"/>
    <s v="USD"/>
    <n v="1280206740"/>
    <n v="1276283655"/>
    <b v="0"/>
    <n v="0"/>
    <b v="0"/>
    <x v="13"/>
    <n v="36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2"/>
    <s v="US"/>
    <s v="USD"/>
    <n v="1343016000"/>
    <n v="1340296440"/>
    <b v="0"/>
    <n v="8"/>
    <b v="0"/>
    <x v="13"/>
    <n v="36"/>
    <n v="895.02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20000"/>
    <n v="7140"/>
    <x v="2"/>
    <s v="GB"/>
    <s v="GBP"/>
    <n v="1488546319"/>
    <n v="1483362319"/>
    <b v="0"/>
    <n v="5"/>
    <b v="0"/>
    <x v="13"/>
    <n v="36"/>
    <n v="142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2"/>
    <s v="US"/>
    <s v="USD"/>
    <n v="1390522045"/>
    <n v="1388707645"/>
    <b v="0"/>
    <n v="0"/>
    <b v="0"/>
    <x v="13"/>
    <n v="36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20000"/>
    <n v="7062"/>
    <x v="2"/>
    <s v="US"/>
    <s v="USD"/>
    <n v="1355197047"/>
    <n v="1350009447"/>
    <b v="0"/>
    <n v="2"/>
    <b v="0"/>
    <x v="13"/>
    <n v="35"/>
    <n v="353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2"/>
    <s v="US"/>
    <s v="USD"/>
    <n v="1336188019"/>
    <n v="1333596019"/>
    <b v="0"/>
    <n v="24"/>
    <b v="0"/>
    <x v="13"/>
    <n v="35"/>
    <n v="293.8999999999999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20000"/>
    <n v="7050"/>
    <x v="2"/>
    <s v="US"/>
    <s v="USD"/>
    <n v="1345918747"/>
    <n v="1343326747"/>
    <b v="0"/>
    <n v="0"/>
    <b v="0"/>
    <x v="13"/>
    <n v="35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20000"/>
    <n v="7040"/>
    <x v="2"/>
    <s v="US"/>
    <s v="USD"/>
    <n v="1330577940"/>
    <n v="1327853914"/>
    <b v="0"/>
    <n v="9"/>
    <b v="0"/>
    <x v="13"/>
    <n v="35"/>
    <n v="782.2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2"/>
    <s v="US"/>
    <s v="USD"/>
    <n v="1287723600"/>
    <n v="1284409734"/>
    <b v="0"/>
    <n v="0"/>
    <b v="0"/>
    <x v="13"/>
    <n v="35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2"/>
    <s v="US"/>
    <s v="USD"/>
    <n v="1405305000"/>
    <n v="1402612730"/>
    <b v="0"/>
    <n v="1"/>
    <b v="0"/>
    <x v="13"/>
    <n v="35"/>
    <n v="7015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2"/>
    <s v="GB"/>
    <s v="GBP"/>
    <n v="1417474761"/>
    <n v="1414879161"/>
    <b v="0"/>
    <n v="10"/>
    <b v="0"/>
    <x v="13"/>
    <n v="35"/>
    <n v="701.1"/>
    <x v="4"/>
    <s v="jazz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13"/>
    <n v="35"/>
    <n v="7003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20000"/>
    <n v="7000.58"/>
    <x v="2"/>
    <s v="US"/>
    <s v="USD"/>
    <n v="1384448822"/>
    <n v="1381853222"/>
    <b v="0"/>
    <n v="0"/>
    <b v="0"/>
    <x v="13"/>
    <n v="35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2"/>
    <s v="US"/>
    <s v="USD"/>
    <n v="1323666376"/>
    <n v="1320033976"/>
    <b v="0"/>
    <n v="20"/>
    <b v="0"/>
    <x v="13"/>
    <n v="35"/>
    <n v="348.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x v="13"/>
    <n v="35"/>
    <n v="230.8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2"/>
    <s v="US"/>
    <s v="USD"/>
    <n v="1416614523"/>
    <n v="1414018923"/>
    <b v="0"/>
    <n v="6"/>
    <b v="0"/>
    <x v="13"/>
    <n v="35"/>
    <n v="1150.6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20000"/>
    <n v="6863"/>
    <x v="2"/>
    <s v="US"/>
    <s v="USD"/>
    <n v="1360795069"/>
    <n v="1358203069"/>
    <b v="0"/>
    <n v="15"/>
    <b v="0"/>
    <x v="13"/>
    <n v="34"/>
    <n v="457.53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2"/>
    <s v="US"/>
    <s v="USD"/>
    <n v="1385590111"/>
    <n v="1382994511"/>
    <b v="0"/>
    <n v="5"/>
    <b v="0"/>
    <x v="13"/>
    <n v="34"/>
    <n v="1370.6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2"/>
    <s v="US"/>
    <s v="USD"/>
    <n v="1278628800"/>
    <n v="1276043330"/>
    <b v="0"/>
    <n v="0"/>
    <b v="0"/>
    <x v="13"/>
    <n v="34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13"/>
    <n v="34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20000"/>
    <n v="6755"/>
    <x v="2"/>
    <s v="US"/>
    <s v="USD"/>
    <n v="1353196800"/>
    <n v="1348864913"/>
    <b v="0"/>
    <n v="28"/>
    <b v="0"/>
    <x v="13"/>
    <n v="34"/>
    <n v="241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20000"/>
    <n v="6740.37"/>
    <x v="2"/>
    <s v="US"/>
    <s v="USD"/>
    <n v="1333946569"/>
    <n v="1331358169"/>
    <b v="0"/>
    <n v="0"/>
    <b v="0"/>
    <x v="13"/>
    <n v="34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2"/>
    <s v="US"/>
    <s v="USD"/>
    <n v="1277501520"/>
    <n v="1273874306"/>
    <b v="0"/>
    <n v="5"/>
    <b v="0"/>
    <x v="13"/>
    <n v="34"/>
    <n v="1341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2"/>
    <s v="GB"/>
    <s v="GBP"/>
    <n v="1395007200"/>
    <n v="1392021502"/>
    <b v="0"/>
    <n v="7"/>
    <b v="0"/>
    <x v="13"/>
    <n v="34"/>
    <n v="957.14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20000"/>
    <n v="6691"/>
    <x v="2"/>
    <s v="US"/>
    <s v="USD"/>
    <n v="1363990545"/>
    <n v="1360106145"/>
    <b v="0"/>
    <n v="30"/>
    <b v="0"/>
    <x v="13"/>
    <n v="33"/>
    <n v="223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2"/>
    <s v="US"/>
    <s v="USD"/>
    <n v="1399867409"/>
    <n v="1394683409"/>
    <b v="0"/>
    <n v="2"/>
    <b v="0"/>
    <x v="13"/>
    <n v="33"/>
    <n v="3342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20000"/>
    <n v="6680.22"/>
    <x v="2"/>
    <s v="CA"/>
    <s v="CAD"/>
    <n v="1399183200"/>
    <n v="1396633284"/>
    <b v="0"/>
    <n v="30"/>
    <b v="0"/>
    <x v="13"/>
    <n v="33"/>
    <n v="222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20000"/>
    <n v="6663"/>
    <x v="2"/>
    <s v="US"/>
    <s v="USD"/>
    <n v="1454054429"/>
    <n v="1451462429"/>
    <b v="0"/>
    <n v="2"/>
    <b v="0"/>
    <x v="13"/>
    <n v="33"/>
    <n v="3331.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20000"/>
    <n v="6658"/>
    <x v="2"/>
    <s v="US"/>
    <s v="USD"/>
    <n v="1326916800"/>
    <n v="1323131689"/>
    <b v="0"/>
    <n v="0"/>
    <b v="0"/>
    <x v="13"/>
    <n v="33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2"/>
    <s v="US"/>
    <s v="USD"/>
    <n v="1383509357"/>
    <n v="1380913757"/>
    <b v="0"/>
    <n v="2"/>
    <b v="0"/>
    <x v="13"/>
    <n v="33"/>
    <n v="3323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20000"/>
    <n v="6645"/>
    <x v="2"/>
    <s v="US"/>
    <s v="USD"/>
    <n v="1346585448"/>
    <n v="1343993448"/>
    <b v="0"/>
    <n v="1"/>
    <b v="0"/>
    <x v="13"/>
    <n v="33"/>
    <n v="664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2"/>
    <s v="US"/>
    <s v="USD"/>
    <n v="1372622280"/>
    <n v="1369246738"/>
    <b v="0"/>
    <n v="2"/>
    <b v="0"/>
    <x v="13"/>
    <n v="33"/>
    <n v="3316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2"/>
    <s v="US"/>
    <s v="USD"/>
    <n v="1439251926"/>
    <n v="1435363926"/>
    <b v="0"/>
    <n v="14"/>
    <b v="0"/>
    <x v="8"/>
    <n v="33"/>
    <n v="473.7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2"/>
    <s v="US"/>
    <s v="USD"/>
    <n v="1486693145"/>
    <n v="1484101145"/>
    <b v="0"/>
    <n v="31"/>
    <b v="0"/>
    <x v="8"/>
    <n v="33"/>
    <n v="213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2"/>
    <s v="US"/>
    <s v="USD"/>
    <n v="1455826460"/>
    <n v="1452716060"/>
    <b v="0"/>
    <n v="16"/>
    <b v="0"/>
    <x v="8"/>
    <n v="34"/>
    <n v="413.13"/>
    <x v="2"/>
    <s v="wearables"/>
    <x v="942"/>
    <d v="2016-02-18T20:14:20"/>
    <x v="2"/>
  </r>
  <r>
    <n v="943"/>
    <s v="SleepMode"/>
    <s v="A mask for home or travel that will give you the best, undisturbed sleep of your life."/>
    <n v="19500"/>
    <n v="6592"/>
    <x v="2"/>
    <s v="US"/>
    <s v="USD"/>
    <n v="1480438905"/>
    <n v="1477843305"/>
    <b v="0"/>
    <n v="12"/>
    <b v="0"/>
    <x v="8"/>
    <n v="34"/>
    <n v="549.3300000000000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19000"/>
    <n v="6565"/>
    <x v="2"/>
    <s v="US"/>
    <s v="USD"/>
    <n v="1460988000"/>
    <n v="1458050450"/>
    <b v="0"/>
    <n v="96"/>
    <b v="0"/>
    <x v="8"/>
    <n v="35"/>
    <n v="68.3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9000"/>
    <n v="6555"/>
    <x v="2"/>
    <s v="FR"/>
    <s v="EUR"/>
    <n v="1487462340"/>
    <n v="1482958626"/>
    <b v="0"/>
    <n v="16"/>
    <b v="0"/>
    <x v="8"/>
    <n v="35"/>
    <n v="409.69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9000"/>
    <n v="6541"/>
    <x v="2"/>
    <s v="US"/>
    <s v="USD"/>
    <n v="1473444048"/>
    <n v="1470852048"/>
    <b v="0"/>
    <n v="5"/>
    <b v="0"/>
    <x v="8"/>
    <n v="34"/>
    <n v="1308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19000"/>
    <n v="6530"/>
    <x v="2"/>
    <s v="US"/>
    <s v="USD"/>
    <n v="1467312306"/>
    <n v="1462128306"/>
    <b v="0"/>
    <n v="0"/>
    <b v="0"/>
    <x v="8"/>
    <n v="34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19000"/>
    <n v="6515"/>
    <x v="2"/>
    <s v="NL"/>
    <s v="EUR"/>
    <n v="1457812364"/>
    <n v="1455220364"/>
    <b v="0"/>
    <n v="8"/>
    <b v="0"/>
    <x v="8"/>
    <n v="34"/>
    <n v="814.3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18950"/>
    <n v="6511"/>
    <x v="2"/>
    <s v="DE"/>
    <s v="EUR"/>
    <n v="1456016576"/>
    <n v="1450832576"/>
    <b v="0"/>
    <n v="7"/>
    <b v="0"/>
    <x v="8"/>
    <n v="34"/>
    <n v="930.14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18900"/>
    <n v="6506"/>
    <x v="2"/>
    <s v="CA"/>
    <s v="CAD"/>
    <n v="1453053661"/>
    <n v="1450461661"/>
    <b v="0"/>
    <n v="24"/>
    <b v="0"/>
    <x v="8"/>
    <n v="34"/>
    <n v="271.08"/>
    <x v="2"/>
    <s v="wearables"/>
    <x v="950"/>
    <d v="2016-01-17T18:01:01"/>
    <x v="0"/>
  </r>
  <r>
    <n v="951"/>
    <s v="Smart Harness"/>
    <s v="Revolutionizing the way we walk our dogs!"/>
    <n v="18800"/>
    <n v="6505"/>
    <x v="2"/>
    <s v="US"/>
    <s v="USD"/>
    <n v="1465054872"/>
    <n v="1461166872"/>
    <b v="0"/>
    <n v="121"/>
    <b v="0"/>
    <x v="8"/>
    <n v="35"/>
    <n v="53.76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18500"/>
    <n v="6500.09"/>
    <x v="2"/>
    <s v="US"/>
    <s v="USD"/>
    <n v="1479483812"/>
    <n v="1476888212"/>
    <b v="0"/>
    <n v="196"/>
    <b v="0"/>
    <x v="8"/>
    <n v="35"/>
    <n v="33.15999999999999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2"/>
    <s v="US"/>
    <s v="USD"/>
    <n v="1422158199"/>
    <n v="1419566199"/>
    <b v="0"/>
    <n v="5"/>
    <b v="0"/>
    <x v="8"/>
    <n v="35"/>
    <n v="13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2"/>
    <s v="US"/>
    <s v="USD"/>
    <n v="1440100839"/>
    <n v="1436472039"/>
    <b v="0"/>
    <n v="73"/>
    <b v="0"/>
    <x v="8"/>
    <n v="35"/>
    <n v="88.84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2"/>
    <s v="US"/>
    <s v="USD"/>
    <n v="1473750300"/>
    <n v="1470294300"/>
    <b v="0"/>
    <n v="93"/>
    <b v="0"/>
    <x v="8"/>
    <n v="35"/>
    <n v="69.2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18500"/>
    <n v="6400.47"/>
    <x v="2"/>
    <s v="US"/>
    <s v="USD"/>
    <n v="1430081759"/>
    <n v="1424901359"/>
    <b v="0"/>
    <n v="17"/>
    <b v="0"/>
    <x v="8"/>
    <n v="35"/>
    <n v="376.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8500"/>
    <n v="6388"/>
    <x v="2"/>
    <s v="US"/>
    <s v="USD"/>
    <n v="1479392133"/>
    <n v="1476710133"/>
    <b v="0"/>
    <n v="7"/>
    <b v="0"/>
    <x v="8"/>
    <n v="35"/>
    <n v="912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2"/>
    <s v="US"/>
    <s v="USD"/>
    <n v="1428641940"/>
    <n v="1426792563"/>
    <b v="0"/>
    <n v="17"/>
    <b v="0"/>
    <x v="8"/>
    <n v="35"/>
    <n v="375.7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2"/>
    <s v="US"/>
    <s v="USD"/>
    <n v="1421640665"/>
    <n v="1419048665"/>
    <b v="0"/>
    <n v="171"/>
    <b v="0"/>
    <x v="8"/>
    <n v="35"/>
    <n v="37.3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2"/>
    <s v="US"/>
    <s v="USD"/>
    <n v="1489500155"/>
    <n v="1485874955"/>
    <b v="0"/>
    <n v="188"/>
    <b v="0"/>
    <x v="8"/>
    <n v="35"/>
    <n v="33.90999999999999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18000"/>
    <n v="6373.27"/>
    <x v="2"/>
    <s v="US"/>
    <s v="USD"/>
    <n v="1487617200"/>
    <n v="1483634335"/>
    <b v="0"/>
    <n v="110"/>
    <b v="0"/>
    <x v="8"/>
    <n v="35"/>
    <n v="57.9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2"/>
    <s v="US"/>
    <s v="USD"/>
    <n v="1455210353"/>
    <n v="1451927153"/>
    <b v="0"/>
    <n v="37"/>
    <b v="0"/>
    <x v="8"/>
    <n v="35"/>
    <n v="171.89"/>
    <x v="2"/>
    <s v="wearables"/>
    <x v="962"/>
    <d v="2016-02-11T17:05:53"/>
    <x v="2"/>
  </r>
  <r>
    <n v="963"/>
    <s v="The Ultimate Learning Center"/>
    <s v="WE are molding an educated, motivated, non violent GENERATION!"/>
    <n v="18000"/>
    <n v="6360"/>
    <x v="2"/>
    <s v="US"/>
    <s v="USD"/>
    <n v="1476717319"/>
    <n v="1473693319"/>
    <b v="0"/>
    <n v="9"/>
    <b v="0"/>
    <x v="8"/>
    <n v="35"/>
    <n v="706.67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2"/>
    <s v="CA"/>
    <s v="CAD"/>
    <n v="1441119919"/>
    <n v="1437663919"/>
    <b v="0"/>
    <n v="29"/>
    <b v="0"/>
    <x v="8"/>
    <n v="35"/>
    <n v="217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2"/>
    <s v="US"/>
    <s v="USD"/>
    <n v="1477454340"/>
    <n v="1474676646"/>
    <b v="0"/>
    <n v="6"/>
    <b v="0"/>
    <x v="8"/>
    <n v="35"/>
    <n v="1050.2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8000"/>
    <n v="6301"/>
    <x v="2"/>
    <s v="US"/>
    <s v="USD"/>
    <n v="1475766932"/>
    <n v="1473174932"/>
    <b v="0"/>
    <n v="30"/>
    <b v="0"/>
    <x v="8"/>
    <n v="35"/>
    <n v="210.03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18000"/>
    <n v="6300"/>
    <x v="2"/>
    <s v="US"/>
    <s v="USD"/>
    <n v="1461301574"/>
    <n v="1456121174"/>
    <b v="0"/>
    <n v="81"/>
    <b v="0"/>
    <x v="8"/>
    <n v="35"/>
    <n v="77.7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2"/>
    <s v="US"/>
    <s v="USD"/>
    <n v="1408134034"/>
    <n v="1405542034"/>
    <b v="0"/>
    <n v="4"/>
    <b v="0"/>
    <x v="8"/>
    <n v="35"/>
    <n v="15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18000"/>
    <n v="6258"/>
    <x v="2"/>
    <s v="MX"/>
    <s v="MXN"/>
    <n v="1486624607"/>
    <n v="1483773407"/>
    <b v="0"/>
    <n v="11"/>
    <b v="0"/>
    <x v="8"/>
    <n v="35"/>
    <n v="568.9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2"/>
    <s v="CA"/>
    <s v="CAD"/>
    <n v="1485147540"/>
    <n v="1481951853"/>
    <b v="0"/>
    <n v="14"/>
    <b v="0"/>
    <x v="8"/>
    <n v="35"/>
    <n v="446.9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2"/>
    <s v="US"/>
    <s v="USD"/>
    <n v="1433178060"/>
    <n v="1429290060"/>
    <b v="0"/>
    <n v="5"/>
    <b v="0"/>
    <x v="8"/>
    <n v="35"/>
    <n v="124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2"/>
    <s v="US"/>
    <s v="USD"/>
    <n v="1409813940"/>
    <n v="1407271598"/>
    <b v="0"/>
    <n v="45"/>
    <b v="0"/>
    <x v="8"/>
    <n v="35"/>
    <n v="138.56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2"/>
    <s v="US"/>
    <s v="USD"/>
    <n v="1447032093"/>
    <n v="1441844493"/>
    <b v="0"/>
    <n v="8"/>
    <b v="0"/>
    <x v="8"/>
    <n v="35"/>
    <n v="77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18000"/>
    <n v="6215.56"/>
    <x v="2"/>
    <s v="US"/>
    <s v="USD"/>
    <n v="1458925156"/>
    <n v="1456336756"/>
    <b v="0"/>
    <n v="3"/>
    <b v="0"/>
    <x v="8"/>
    <n v="35"/>
    <n v="2071.8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2"/>
    <s v="US"/>
    <s v="USD"/>
    <n v="1467132185"/>
    <n v="1461948185"/>
    <b v="0"/>
    <n v="24"/>
    <b v="0"/>
    <x v="8"/>
    <n v="35"/>
    <n v="258.95999999999998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2"/>
    <s v="AU"/>
    <s v="AUD"/>
    <n v="1439515497"/>
    <n v="1435627497"/>
    <b v="0"/>
    <n v="18"/>
    <b v="0"/>
    <x v="8"/>
    <n v="35"/>
    <n v="34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2"/>
    <s v="AT"/>
    <s v="EUR"/>
    <n v="1456094197"/>
    <n v="1453502197"/>
    <b v="0"/>
    <n v="12"/>
    <b v="0"/>
    <x v="8"/>
    <n v="34"/>
    <n v="517.4199999999999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8000"/>
    <n v="6207"/>
    <x v="2"/>
    <s v="SE"/>
    <s v="SEK"/>
    <n v="1456385101"/>
    <n v="1453793101"/>
    <b v="0"/>
    <n v="123"/>
    <b v="0"/>
    <x v="8"/>
    <n v="34"/>
    <n v="50.4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18000"/>
    <n v="6181"/>
    <x v="2"/>
    <s v="US"/>
    <s v="USD"/>
    <n v="1466449140"/>
    <n v="1463392828"/>
    <b v="0"/>
    <n v="96"/>
    <b v="0"/>
    <x v="8"/>
    <n v="34"/>
    <n v="64.39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2"/>
    <s v="US"/>
    <s v="USD"/>
    <n v="1417387322"/>
    <n v="1413495722"/>
    <b v="0"/>
    <n v="31"/>
    <b v="0"/>
    <x v="8"/>
    <n v="34"/>
    <n v="198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2"/>
    <s v="US"/>
    <s v="USD"/>
    <n v="1407624222"/>
    <n v="1405032222"/>
    <b v="0"/>
    <n v="4"/>
    <b v="0"/>
    <x v="8"/>
    <n v="35"/>
    <n v="1536.5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8"/>
    <n v="35"/>
    <n v="2047.33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2"/>
    <s v="ES"/>
    <s v="EUR"/>
    <n v="1471985640"/>
    <n v="1469289685"/>
    <b v="0"/>
    <n v="179"/>
    <b v="0"/>
    <x v="8"/>
    <n v="35"/>
    <n v="34.25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2"/>
    <s v="US"/>
    <s v="USD"/>
    <n v="1427507208"/>
    <n v="1424918808"/>
    <b v="0"/>
    <n v="3"/>
    <b v="0"/>
    <x v="8"/>
    <n v="35"/>
    <n v="204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2"/>
    <s v="DE"/>
    <s v="EUR"/>
    <n v="1451602800"/>
    <n v="1449011610"/>
    <b v="0"/>
    <n v="23"/>
    <b v="0"/>
    <x v="8"/>
    <n v="35"/>
    <n v="26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2"/>
    <s v="GB"/>
    <s v="GBP"/>
    <n v="1452384000"/>
    <n v="1447698300"/>
    <b v="0"/>
    <n v="23"/>
    <b v="0"/>
    <x v="8"/>
    <n v="35"/>
    <n v="265.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17482"/>
    <n v="6108"/>
    <x v="2"/>
    <s v="NL"/>
    <s v="EUR"/>
    <n v="1403507050"/>
    <n v="1400051050"/>
    <b v="0"/>
    <n v="41"/>
    <b v="0"/>
    <x v="8"/>
    <n v="35"/>
    <n v="148.9799999999999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2"/>
    <s v="IT"/>
    <s v="EUR"/>
    <n v="1475310825"/>
    <n v="1472718825"/>
    <b v="0"/>
    <n v="0"/>
    <b v="0"/>
    <x v="8"/>
    <n v="36"/>
    <s v="No Backers"/>
    <x v="2"/>
    <s v="wearables"/>
    <x v="988"/>
    <d v="2016-10-01T08:33:45"/>
    <x v="2"/>
  </r>
  <r>
    <n v="989"/>
    <s v="Power Rope"/>
    <s v="The most useful phone charger you will ever buy"/>
    <n v="17000"/>
    <n v="6100"/>
    <x v="2"/>
    <s v="US"/>
    <s v="USD"/>
    <n v="1475101495"/>
    <n v="1472509495"/>
    <b v="0"/>
    <n v="32"/>
    <b v="0"/>
    <x v="8"/>
    <n v="36"/>
    <n v="19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2"/>
    <s v="US"/>
    <s v="USD"/>
    <n v="1409770164"/>
    <n v="1407178164"/>
    <b v="0"/>
    <n v="2"/>
    <b v="0"/>
    <x v="8"/>
    <n v="36"/>
    <n v="3043.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2"/>
    <s v="GB"/>
    <s v="GBP"/>
    <n v="1468349460"/>
    <n v="1466186988"/>
    <b v="0"/>
    <n v="7"/>
    <b v="0"/>
    <x v="8"/>
    <n v="36"/>
    <n v="86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7000"/>
    <n v="6080"/>
    <x v="2"/>
    <s v="US"/>
    <s v="USD"/>
    <n v="1462655519"/>
    <n v="1457475119"/>
    <b v="0"/>
    <n v="4"/>
    <b v="0"/>
    <x v="8"/>
    <n v="36"/>
    <n v="152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2"/>
    <s v="US"/>
    <s v="USD"/>
    <n v="1478926800"/>
    <n v="1476054568"/>
    <b v="0"/>
    <n v="196"/>
    <b v="0"/>
    <x v="8"/>
    <n v="36"/>
    <n v="31.0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2"/>
    <s v="US"/>
    <s v="USD"/>
    <n v="1417388340"/>
    <n v="1412835530"/>
    <b v="0"/>
    <n v="11"/>
    <b v="0"/>
    <x v="8"/>
    <n v="36"/>
    <n v="551.91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2"/>
    <s v="US"/>
    <s v="USD"/>
    <n v="1417276800"/>
    <n v="1415140480"/>
    <b v="0"/>
    <n v="9"/>
    <b v="0"/>
    <x v="8"/>
    <n v="36"/>
    <n v="673.4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17000"/>
    <n v="6060"/>
    <x v="2"/>
    <s v="US"/>
    <s v="USD"/>
    <n v="1406474820"/>
    <n v="1403902060"/>
    <b v="0"/>
    <n v="5"/>
    <b v="0"/>
    <x v="8"/>
    <n v="36"/>
    <n v="1212"/>
    <x v="2"/>
    <s v="wearables"/>
    <x v="996"/>
    <d v="2014-07-27T15:27:00"/>
    <x v="3"/>
  </r>
  <r>
    <n v="997"/>
    <s v="iPhanny"/>
    <s v="The iPhanny keeps your iPhone 6 safe from bending in those dangerous pants pockets."/>
    <n v="16870"/>
    <n v="6056"/>
    <x v="2"/>
    <s v="US"/>
    <s v="USD"/>
    <n v="1417145297"/>
    <n v="1414549697"/>
    <b v="0"/>
    <n v="8"/>
    <b v="0"/>
    <x v="8"/>
    <n v="36"/>
    <n v="757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16700"/>
    <n v="6053"/>
    <x v="2"/>
    <s v="CA"/>
    <s v="CAD"/>
    <n v="1447909401"/>
    <n v="1444017801"/>
    <b v="0"/>
    <n v="229"/>
    <b v="0"/>
    <x v="8"/>
    <n v="36"/>
    <n v="26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6500"/>
    <n v="6042.02"/>
    <x v="2"/>
    <s v="CA"/>
    <s v="CAD"/>
    <n v="1415865720"/>
    <n v="1413270690"/>
    <b v="0"/>
    <n v="40"/>
    <b v="0"/>
    <x v="8"/>
    <n v="37"/>
    <n v="151.05000000000001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1"/>
    <s v="US"/>
    <s v="USD"/>
    <n v="1489537560"/>
    <n v="1484357160"/>
    <b v="0"/>
    <n v="6"/>
    <b v="0"/>
    <x v="8"/>
    <n v="37"/>
    <n v="1006.93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1"/>
    <s v="GB"/>
    <s v="GBP"/>
    <n v="1485796613"/>
    <n v="1481908613"/>
    <b v="0"/>
    <n v="4"/>
    <b v="0"/>
    <x v="8"/>
    <n v="37"/>
    <n v="1510.3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1"/>
    <s v="US"/>
    <s v="USD"/>
    <n v="1450331940"/>
    <n v="1447777514"/>
    <b v="0"/>
    <n v="22"/>
    <b v="0"/>
    <x v="8"/>
    <n v="37"/>
    <n v="274.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16000"/>
    <n v="6030"/>
    <x v="1"/>
    <s v="FR"/>
    <s v="EUR"/>
    <n v="1489680061"/>
    <n v="1487091661"/>
    <b v="0"/>
    <n v="15"/>
    <b v="0"/>
    <x v="8"/>
    <n v="38"/>
    <n v="402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16000"/>
    <n v="6029"/>
    <x v="1"/>
    <s v="US"/>
    <s v="USD"/>
    <n v="1455814827"/>
    <n v="1453222827"/>
    <b v="0"/>
    <n v="95"/>
    <b v="0"/>
    <x v="8"/>
    <n v="38"/>
    <n v="63.4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16000"/>
    <n v="6027"/>
    <x v="1"/>
    <s v="US"/>
    <s v="USD"/>
    <n v="1446217183"/>
    <n v="1443538783"/>
    <b v="0"/>
    <n v="161"/>
    <b v="0"/>
    <x v="8"/>
    <n v="38"/>
    <n v="37.4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16000"/>
    <n v="6025"/>
    <x v="1"/>
    <s v="US"/>
    <s v="USD"/>
    <n v="1418368260"/>
    <n v="1417654672"/>
    <b v="0"/>
    <n v="8"/>
    <b v="0"/>
    <x v="8"/>
    <n v="38"/>
    <n v="753.1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16000"/>
    <n v="6025"/>
    <x v="1"/>
    <s v="US"/>
    <s v="USD"/>
    <n v="1481727623"/>
    <n v="1478095223"/>
    <b v="0"/>
    <n v="76"/>
    <b v="0"/>
    <x v="8"/>
    <n v="38"/>
    <n v="79.28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1"/>
    <s v="MX"/>
    <s v="MXN"/>
    <n v="1482953115"/>
    <n v="1480361115"/>
    <b v="0"/>
    <n v="1"/>
    <b v="0"/>
    <x v="8"/>
    <n v="38"/>
    <n v="602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1"/>
    <s v="US"/>
    <s v="USD"/>
    <n v="1466346646"/>
    <n v="1463754646"/>
    <b v="0"/>
    <n v="101"/>
    <b v="0"/>
    <x v="8"/>
    <n v="38"/>
    <n v="59.5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1"/>
    <s v="US"/>
    <s v="USD"/>
    <n v="1473044340"/>
    <n v="1468180462"/>
    <b v="0"/>
    <n v="4"/>
    <b v="0"/>
    <x v="8"/>
    <n v="38"/>
    <n v="1504.7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1"/>
    <s v="US"/>
    <s v="USD"/>
    <n v="1418938395"/>
    <n v="1415050395"/>
    <b v="0"/>
    <n v="1"/>
    <b v="0"/>
    <x v="8"/>
    <n v="38"/>
    <n v="6007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1"/>
    <s v="US"/>
    <s v="USD"/>
    <n v="1485254052"/>
    <n v="1481366052"/>
    <b v="0"/>
    <n v="775"/>
    <b v="0"/>
    <x v="8"/>
    <n v="38"/>
    <n v="7.7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1"/>
    <s v="US"/>
    <s v="USD"/>
    <n v="1451419200"/>
    <n v="1449000056"/>
    <b v="0"/>
    <n v="90"/>
    <b v="0"/>
    <x v="8"/>
    <n v="38"/>
    <n v="66.67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5500"/>
    <n v="6000"/>
    <x v="1"/>
    <s v="US"/>
    <s v="USD"/>
    <n v="1420070615"/>
    <n v="1415750615"/>
    <b v="0"/>
    <n v="16"/>
    <b v="0"/>
    <x v="8"/>
    <n v="39"/>
    <n v="37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15500"/>
    <n v="6000"/>
    <x v="1"/>
    <s v="CH"/>
    <s v="CHF"/>
    <n v="1448489095"/>
    <n v="1445893495"/>
    <b v="0"/>
    <n v="6"/>
    <b v="0"/>
    <x v="8"/>
    <n v="39"/>
    <n v="1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1"/>
    <s v="US"/>
    <s v="USD"/>
    <n v="1459992856"/>
    <n v="1456108456"/>
    <b v="0"/>
    <n v="38"/>
    <b v="0"/>
    <x v="8"/>
    <n v="40"/>
    <n v="157.88999999999999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1"/>
    <s v="US"/>
    <s v="USD"/>
    <n v="1448125935"/>
    <n v="1444666335"/>
    <b v="0"/>
    <n v="355"/>
    <b v="0"/>
    <x v="8"/>
    <n v="40"/>
    <n v="16.899999999999999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15000"/>
    <n v="6000"/>
    <x v="1"/>
    <s v="US"/>
    <s v="USD"/>
    <n v="1468496933"/>
    <n v="1465904933"/>
    <b v="0"/>
    <n v="7"/>
    <b v="0"/>
    <x v="8"/>
    <n v="40"/>
    <n v="857.1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15000"/>
    <n v="5985"/>
    <x v="1"/>
    <s v="US"/>
    <s v="USD"/>
    <n v="1423092149"/>
    <n v="1420500149"/>
    <b v="0"/>
    <n v="400"/>
    <b v="0"/>
    <x v="8"/>
    <n v="40"/>
    <n v="14.96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x v="15"/>
    <n v="40"/>
    <n v="19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x v="15"/>
    <n v="39"/>
    <n v="12.3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x v="15"/>
    <n v="39"/>
    <n v="79.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x v="15"/>
    <n v="39"/>
    <n v="45.0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x v="15"/>
    <n v="39"/>
    <n v="96.7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x v="15"/>
    <n v="39"/>
    <n v="5.5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x v="15"/>
    <n v="39"/>
    <n v="48.1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x v="15"/>
    <n v="39"/>
    <n v="52.9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x v="15"/>
    <n v="39"/>
    <n v="22.9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x v="15"/>
    <n v="39"/>
    <n v="41.52"/>
    <x v="4"/>
    <s v="electronic music"/>
    <x v="1029"/>
    <d v="2015-04-04T21:59:00"/>
    <x v="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x v="15"/>
    <n v="39"/>
    <n v="36.76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x v="15"/>
    <n v="39"/>
    <n v="58.91"/>
    <x v="4"/>
    <s v="electronic music"/>
    <x v="1031"/>
    <d v="2015-12-16T18:20:10"/>
    <x v="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x v="15"/>
    <n v="39"/>
    <n v="60.7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x v="15"/>
    <n v="39"/>
    <n v="215.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x v="15"/>
    <n v="39"/>
    <n v="35.0200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x v="15"/>
    <n v="39"/>
    <n v="76.319999999999993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x v="15"/>
    <n v="38"/>
    <n v="27.3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x v="15"/>
    <n v="38"/>
    <n v="274.1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x v="15"/>
    <n v="38"/>
    <n v="94.08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x v="15"/>
    <n v="38"/>
    <n v="190.43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1"/>
    <s v="US"/>
    <s v="USD"/>
    <n v="1472317209"/>
    <n v="1469725209"/>
    <b v="0"/>
    <n v="1"/>
    <b v="0"/>
    <x v="16"/>
    <n v="38"/>
    <n v="57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15000"/>
    <n v="5696"/>
    <x v="1"/>
    <s v="US"/>
    <s v="USD"/>
    <n v="1406769992"/>
    <n v="1405041992"/>
    <b v="0"/>
    <n v="0"/>
    <b v="0"/>
    <x v="16"/>
    <n v="38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15000"/>
    <n v="5680"/>
    <x v="1"/>
    <s v="US"/>
    <s v="USD"/>
    <n v="1410516000"/>
    <n v="1406824948"/>
    <b v="0"/>
    <n v="1"/>
    <b v="0"/>
    <x v="16"/>
    <n v="38"/>
    <n v="568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5000"/>
    <n v="5673"/>
    <x v="1"/>
    <s v="US"/>
    <s v="USD"/>
    <n v="1432101855"/>
    <n v="1429509855"/>
    <b v="0"/>
    <n v="292"/>
    <b v="0"/>
    <x v="16"/>
    <n v="38"/>
    <n v="19.4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15000"/>
    <n v="5671.11"/>
    <x v="1"/>
    <s v="US"/>
    <s v="USD"/>
    <n v="1425587220"/>
    <n v="1420668801"/>
    <b v="0"/>
    <n v="2"/>
    <b v="0"/>
    <x v="16"/>
    <n v="38"/>
    <n v="2835.5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5000"/>
    <n v="5666"/>
    <x v="1"/>
    <s v="US"/>
    <s v="USD"/>
    <n v="1408827550"/>
    <n v="1406235550"/>
    <b v="0"/>
    <n v="8"/>
    <b v="0"/>
    <x v="16"/>
    <n v="38"/>
    <n v="708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15000"/>
    <n v="5665"/>
    <x v="1"/>
    <s v="DE"/>
    <s v="EUR"/>
    <n v="1451161560"/>
    <n v="1447273560"/>
    <b v="0"/>
    <n v="0"/>
    <b v="0"/>
    <x v="16"/>
    <n v="38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15000"/>
    <n v="5660"/>
    <x v="1"/>
    <s v="US"/>
    <s v="USD"/>
    <n v="1415219915"/>
    <n v="1412624315"/>
    <b v="0"/>
    <n v="1"/>
    <b v="0"/>
    <x v="16"/>
    <n v="38"/>
    <n v="566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16"/>
    <n v="38"/>
    <n v="1413.9"/>
    <x v="5"/>
    <s v="audio"/>
    <x v="1048"/>
    <d v="2016-09-25T01:16:29"/>
    <x v="2"/>
  </r>
  <r>
    <n v="1049"/>
    <s v="J1 (Canceled)"/>
    <s v="------"/>
    <n v="15000"/>
    <n v="5651.58"/>
    <x v="1"/>
    <s v="US"/>
    <s v="USD"/>
    <n v="1455272445"/>
    <n v="1452680445"/>
    <b v="0"/>
    <n v="0"/>
    <b v="0"/>
    <x v="16"/>
    <n v="38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15000"/>
    <n v="5645"/>
    <x v="1"/>
    <s v="US"/>
    <s v="USD"/>
    <n v="1442257677"/>
    <n v="1439665677"/>
    <b v="0"/>
    <n v="0"/>
    <b v="0"/>
    <x v="16"/>
    <n v="38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15000"/>
    <n v="5635"/>
    <x v="1"/>
    <s v="US"/>
    <s v="USD"/>
    <n v="1409098825"/>
    <n v="1406679625"/>
    <b v="0"/>
    <n v="0"/>
    <b v="0"/>
    <x v="16"/>
    <n v="38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1"/>
    <s v="US"/>
    <s v="USD"/>
    <n v="1465243740"/>
    <n v="1461438495"/>
    <b v="0"/>
    <n v="0"/>
    <b v="0"/>
    <x v="16"/>
    <n v="38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1"/>
    <s v="US"/>
    <s v="USD"/>
    <n v="1488773332"/>
    <n v="1486613332"/>
    <b v="0"/>
    <n v="1"/>
    <b v="0"/>
    <x v="16"/>
    <n v="37"/>
    <n v="5623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1"/>
    <s v="US"/>
    <s v="USD"/>
    <n v="1407708000"/>
    <n v="1405110399"/>
    <b v="0"/>
    <n v="0"/>
    <b v="0"/>
    <x v="16"/>
    <n v="37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1"/>
    <s v="US"/>
    <s v="USD"/>
    <n v="1457394545"/>
    <n v="1454802545"/>
    <b v="0"/>
    <n v="0"/>
    <b v="0"/>
    <x v="16"/>
    <n v="37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1"/>
    <s v="US"/>
    <s v="USD"/>
    <n v="1429892177"/>
    <n v="1424711777"/>
    <b v="0"/>
    <n v="0"/>
    <b v="0"/>
    <x v="16"/>
    <n v="37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5000"/>
    <n v="5600"/>
    <x v="1"/>
    <s v="US"/>
    <s v="USD"/>
    <n v="1480888483"/>
    <n v="1478292883"/>
    <b v="0"/>
    <n v="0"/>
    <b v="0"/>
    <x v="16"/>
    <n v="37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15000"/>
    <n v="5599"/>
    <x v="1"/>
    <s v="US"/>
    <s v="USD"/>
    <n v="1427328000"/>
    <n v="1423777043"/>
    <b v="0"/>
    <n v="0"/>
    <b v="0"/>
    <x v="16"/>
    <n v="37"/>
    <s v="No Backers"/>
    <x v="5"/>
    <s v="audio"/>
    <x v="1058"/>
    <d v="2015-03-26T00:00:00"/>
    <x v="0"/>
  </r>
  <r>
    <n v="1059"/>
    <s v="Voice Over Artist (Canceled)"/>
    <s v="Turning myself into a vocal artist."/>
    <n v="15000"/>
    <n v="5585"/>
    <x v="1"/>
    <s v="US"/>
    <s v="USD"/>
    <n v="1426269456"/>
    <n v="1423681056"/>
    <b v="0"/>
    <n v="0"/>
    <b v="0"/>
    <x v="16"/>
    <n v="37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15000"/>
    <n v="5580"/>
    <x v="1"/>
    <s v="US"/>
    <s v="USD"/>
    <n v="1429134893"/>
    <n v="1426542893"/>
    <b v="0"/>
    <n v="1"/>
    <b v="0"/>
    <x v="16"/>
    <n v="37"/>
    <n v="558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15000"/>
    <n v="5574"/>
    <x v="1"/>
    <s v="US"/>
    <s v="USD"/>
    <n v="1462150800"/>
    <n v="1456987108"/>
    <b v="0"/>
    <n v="0"/>
    <b v="0"/>
    <x v="16"/>
    <n v="37"/>
    <s v="No Backers"/>
    <x v="5"/>
    <s v="audio"/>
    <x v="1061"/>
    <d v="2016-05-02T01:00:00"/>
    <x v="2"/>
  </r>
  <r>
    <n v="1062"/>
    <s v="RETURNING AT A LATER DATE"/>
    <s v="SEE US ON PATREON www.badgirlartwork.com"/>
    <n v="15000"/>
    <n v="5570"/>
    <x v="1"/>
    <s v="US"/>
    <s v="USD"/>
    <n v="1468351341"/>
    <n v="1467746541"/>
    <b v="0"/>
    <n v="4"/>
    <b v="0"/>
    <x v="16"/>
    <n v="37"/>
    <n v="1392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1"/>
    <s v="US"/>
    <s v="USD"/>
    <n v="1472604262"/>
    <n v="1470012262"/>
    <b v="0"/>
    <n v="0"/>
    <b v="0"/>
    <x v="16"/>
    <n v="37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2"/>
    <s v="US"/>
    <s v="USD"/>
    <n v="1373174903"/>
    <n v="1369286903"/>
    <b v="0"/>
    <n v="123"/>
    <b v="0"/>
    <x v="17"/>
    <n v="37"/>
    <n v="45.1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2"/>
    <s v="AU"/>
    <s v="AUD"/>
    <n v="1392800922"/>
    <n v="1390381722"/>
    <b v="0"/>
    <n v="5"/>
    <b v="0"/>
    <x v="17"/>
    <n v="37"/>
    <n v="1108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"/>
    <n v="5535"/>
    <x v="2"/>
    <s v="US"/>
    <s v="USD"/>
    <n v="1375657582"/>
    <n v="1371769582"/>
    <b v="0"/>
    <n v="148"/>
    <b v="0"/>
    <x v="17"/>
    <n v="37"/>
    <n v="37.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15000"/>
    <n v="5535"/>
    <x v="2"/>
    <s v="US"/>
    <s v="USD"/>
    <n v="1387657931"/>
    <n v="1385065931"/>
    <b v="0"/>
    <n v="10"/>
    <b v="0"/>
    <x v="17"/>
    <n v="37"/>
    <n v="553.5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15000"/>
    <n v="5526"/>
    <x v="2"/>
    <s v="US"/>
    <s v="USD"/>
    <n v="1460274864"/>
    <n v="1457686464"/>
    <b v="0"/>
    <n v="4"/>
    <b v="0"/>
    <x v="17"/>
    <n v="37"/>
    <n v="1381.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15000"/>
    <n v="5516"/>
    <x v="2"/>
    <s v="US"/>
    <s v="USD"/>
    <n v="1385447459"/>
    <n v="1382679059"/>
    <b v="0"/>
    <n v="21"/>
    <b v="0"/>
    <x v="17"/>
    <n v="37"/>
    <n v="262.6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2"/>
    <s v="US"/>
    <s v="USD"/>
    <n v="1349050622"/>
    <n v="1347322622"/>
    <b v="0"/>
    <n v="2"/>
    <b v="0"/>
    <x v="17"/>
    <n v="37"/>
    <n v="275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5000"/>
    <n v="5509"/>
    <x v="2"/>
    <s v="NO"/>
    <s v="NOK"/>
    <n v="1447787093"/>
    <n v="1445191493"/>
    <b v="0"/>
    <n v="0"/>
    <b v="0"/>
    <x v="17"/>
    <n v="37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5000"/>
    <n v="5509"/>
    <x v="2"/>
    <s v="US"/>
    <s v="USD"/>
    <n v="1391630297"/>
    <n v="1389038297"/>
    <b v="0"/>
    <n v="4"/>
    <b v="0"/>
    <x v="17"/>
    <n v="37"/>
    <n v="1377.2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15000"/>
    <n v="5504"/>
    <x v="2"/>
    <s v="US"/>
    <s v="USD"/>
    <n v="1318806541"/>
    <n v="1316214541"/>
    <b v="0"/>
    <n v="1"/>
    <b v="0"/>
    <x v="17"/>
    <n v="37"/>
    <n v="5504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15000"/>
    <n v="5501"/>
    <x v="2"/>
    <s v="US"/>
    <s v="USD"/>
    <n v="1388808545"/>
    <n v="1386216545"/>
    <b v="0"/>
    <n v="30"/>
    <b v="0"/>
    <x v="17"/>
    <n v="37"/>
    <n v="183.3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5000"/>
    <n v="5500"/>
    <x v="2"/>
    <s v="US"/>
    <s v="USD"/>
    <n v="1336340516"/>
    <n v="1333748516"/>
    <b v="0"/>
    <n v="3"/>
    <b v="0"/>
    <x v="17"/>
    <n v="37"/>
    <n v="1833.33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15000"/>
    <n v="5496"/>
    <x v="2"/>
    <s v="US"/>
    <s v="USD"/>
    <n v="1410426250"/>
    <n v="1405674250"/>
    <b v="0"/>
    <n v="975"/>
    <b v="0"/>
    <x v="17"/>
    <n v="37"/>
    <n v="5.6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15000"/>
    <n v="5481"/>
    <x v="2"/>
    <s v="US"/>
    <s v="USD"/>
    <n v="1452744011"/>
    <n v="1450152011"/>
    <b v="0"/>
    <n v="167"/>
    <b v="0"/>
    <x v="17"/>
    <n v="37"/>
    <n v="32.82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2"/>
    <s v="US"/>
    <s v="USD"/>
    <n v="1311309721"/>
    <n v="1307421721"/>
    <b v="0"/>
    <n v="5"/>
    <b v="0"/>
    <x v="17"/>
    <n v="37"/>
    <n v="1095.599999999999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15000"/>
    <n v="5469"/>
    <x v="2"/>
    <s v="DE"/>
    <s v="EUR"/>
    <n v="1463232936"/>
    <n v="1461072936"/>
    <b v="0"/>
    <n v="18"/>
    <b v="0"/>
    <x v="17"/>
    <n v="36"/>
    <n v="303.8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15000"/>
    <n v="5465"/>
    <x v="2"/>
    <s v="US"/>
    <s v="USD"/>
    <n v="1399778333"/>
    <n v="1397186333"/>
    <b v="0"/>
    <n v="98"/>
    <b v="0"/>
    <x v="17"/>
    <n v="36"/>
    <n v="55.7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15000"/>
    <n v="5462"/>
    <x v="2"/>
    <s v="US"/>
    <s v="USD"/>
    <n v="1422483292"/>
    <n v="1419891292"/>
    <b v="0"/>
    <n v="4"/>
    <b v="0"/>
    <x v="17"/>
    <n v="36"/>
    <n v="1365.5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5000"/>
    <n v="5456"/>
    <x v="2"/>
    <s v="US"/>
    <s v="USD"/>
    <n v="1344635088"/>
    <n v="1342043088"/>
    <b v="0"/>
    <n v="3"/>
    <b v="0"/>
    <x v="17"/>
    <n v="36"/>
    <n v="1818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2"/>
    <s v="CA"/>
    <s v="CAD"/>
    <n v="1406994583"/>
    <n v="1401810583"/>
    <b v="0"/>
    <n v="1"/>
    <b v="0"/>
    <x v="17"/>
    <n v="36"/>
    <n v="5452"/>
    <x v="6"/>
    <s v="video games"/>
    <x v="1083"/>
    <d v="2014-08-02T15:49:43"/>
    <x v="3"/>
  </r>
  <r>
    <n v="1084"/>
    <s v="My own channel"/>
    <s v="I want to start my own channel for gaming"/>
    <n v="15000"/>
    <n v="5443"/>
    <x v="2"/>
    <s v="US"/>
    <s v="USD"/>
    <n v="1407534804"/>
    <n v="1404942804"/>
    <b v="0"/>
    <n v="0"/>
    <b v="0"/>
    <x v="17"/>
    <n v="36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15000"/>
    <n v="5437"/>
    <x v="2"/>
    <s v="CA"/>
    <s v="CAD"/>
    <n v="1457967975"/>
    <n v="1455379575"/>
    <b v="0"/>
    <n v="9"/>
    <b v="0"/>
    <x v="17"/>
    <n v="36"/>
    <n v="604.11"/>
    <x v="6"/>
    <s v="video games"/>
    <x v="1085"/>
    <d v="2016-03-14T15:06:15"/>
    <x v="2"/>
  </r>
  <r>
    <n v="1086"/>
    <s v="Cyber Universe Online"/>
    <s v="Humanity's future in the Galaxy"/>
    <n v="15000"/>
    <n v="5433"/>
    <x v="2"/>
    <s v="US"/>
    <s v="USD"/>
    <n v="1408913291"/>
    <n v="1406321291"/>
    <b v="0"/>
    <n v="2"/>
    <b v="0"/>
    <x v="17"/>
    <n v="36"/>
    <n v="2716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5000"/>
    <n v="5431"/>
    <x v="2"/>
    <s v="US"/>
    <s v="USD"/>
    <n v="1402852087"/>
    <n v="1400260087"/>
    <b v="0"/>
    <n v="0"/>
    <b v="0"/>
    <x v="17"/>
    <n v="36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15000"/>
    <n v="5430"/>
    <x v="2"/>
    <s v="US"/>
    <s v="USD"/>
    <n v="1398366667"/>
    <n v="1395774667"/>
    <b v="0"/>
    <n v="147"/>
    <b v="0"/>
    <x v="17"/>
    <n v="36"/>
    <n v="36.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17"/>
    <n v="36"/>
    <n v="110.6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5000"/>
    <n v="5414"/>
    <x v="2"/>
    <s v="AU"/>
    <s v="AUD"/>
    <n v="1432873653"/>
    <n v="1430281653"/>
    <b v="0"/>
    <n v="1"/>
    <b v="0"/>
    <x v="17"/>
    <n v="36"/>
    <n v="541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2"/>
    <s v="GB"/>
    <s v="GBP"/>
    <n v="1460313672"/>
    <n v="1457725272"/>
    <b v="0"/>
    <n v="2"/>
    <b v="0"/>
    <x v="17"/>
    <n v="36"/>
    <n v="270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2"/>
    <s v="US"/>
    <s v="USD"/>
    <n v="1357432638"/>
    <n v="1354840638"/>
    <b v="0"/>
    <n v="7"/>
    <b v="0"/>
    <x v="17"/>
    <n v="36"/>
    <n v="772.8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2"/>
    <s v="CA"/>
    <s v="CAD"/>
    <n v="1455232937"/>
    <n v="1453936937"/>
    <b v="0"/>
    <n v="4"/>
    <b v="0"/>
    <x v="17"/>
    <n v="36"/>
    <n v="1349.7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5000"/>
    <n v="5396"/>
    <x v="2"/>
    <s v="US"/>
    <s v="USD"/>
    <n v="1318180033"/>
    <n v="1315588033"/>
    <b v="0"/>
    <n v="27"/>
    <b v="0"/>
    <x v="17"/>
    <n v="36"/>
    <n v="199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15000"/>
    <n v="5390"/>
    <x v="2"/>
    <s v="US"/>
    <s v="USD"/>
    <n v="1377867220"/>
    <n v="1375275220"/>
    <b v="0"/>
    <n v="94"/>
    <b v="0"/>
    <x v="17"/>
    <n v="36"/>
    <n v="57.34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2"/>
    <s v="US"/>
    <s v="USD"/>
    <n v="1412393400"/>
    <n v="1409747154"/>
    <b v="0"/>
    <n v="29"/>
    <b v="0"/>
    <x v="17"/>
    <n v="36"/>
    <n v="185.8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5000"/>
    <n v="5380.55"/>
    <x v="2"/>
    <s v="US"/>
    <s v="USD"/>
    <n v="1393786877"/>
    <n v="1390330877"/>
    <b v="0"/>
    <n v="7"/>
    <b v="0"/>
    <x v="17"/>
    <n v="36"/>
    <n v="768.6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15000"/>
    <n v="5380"/>
    <x v="2"/>
    <s v="US"/>
    <s v="USD"/>
    <n v="1397413095"/>
    <n v="1394821095"/>
    <b v="0"/>
    <n v="22"/>
    <b v="0"/>
    <x v="17"/>
    <n v="36"/>
    <n v="244.5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15000"/>
    <n v="5376"/>
    <x v="2"/>
    <s v="GB"/>
    <s v="GBP"/>
    <n v="1431547468"/>
    <n v="1428955468"/>
    <b v="0"/>
    <n v="1"/>
    <b v="0"/>
    <x v="17"/>
    <n v="36"/>
    <n v="5376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15000"/>
    <n v="5366"/>
    <x v="2"/>
    <s v="DE"/>
    <s v="EUR"/>
    <n v="1455417571"/>
    <n v="1452825571"/>
    <b v="0"/>
    <n v="10"/>
    <b v="0"/>
    <x v="17"/>
    <n v="36"/>
    <n v="536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5000"/>
    <n v="5360"/>
    <x v="2"/>
    <s v="US"/>
    <s v="USD"/>
    <n v="1468519920"/>
    <n v="1466188338"/>
    <b v="0"/>
    <n v="6"/>
    <b v="0"/>
    <x v="17"/>
    <n v="36"/>
    <n v="89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15000"/>
    <n v="5359.21"/>
    <x v="2"/>
    <s v="US"/>
    <s v="USD"/>
    <n v="1386568740"/>
    <n v="1383095125"/>
    <b v="0"/>
    <n v="24"/>
    <b v="0"/>
    <x v="17"/>
    <n v="36"/>
    <n v="223.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17"/>
    <n v="36"/>
    <n v="357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15000"/>
    <n v="5355"/>
    <x v="2"/>
    <s v="GB"/>
    <s v="GBP"/>
    <n v="1402480221"/>
    <n v="1399888221"/>
    <b v="0"/>
    <n v="37"/>
    <b v="0"/>
    <x v="17"/>
    <n v="36"/>
    <n v="144.7299999999999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15000"/>
    <n v="5343"/>
    <x v="2"/>
    <s v="US"/>
    <s v="USD"/>
    <n v="1395627327"/>
    <n v="1393038927"/>
    <b v="0"/>
    <n v="20"/>
    <b v="0"/>
    <x v="17"/>
    <n v="36"/>
    <n v="267.14999999999998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15000"/>
    <n v="5331"/>
    <x v="2"/>
    <s v="US"/>
    <s v="USD"/>
    <n v="1333557975"/>
    <n v="1330969575"/>
    <b v="0"/>
    <n v="7"/>
    <b v="0"/>
    <x v="17"/>
    <n v="36"/>
    <n v="761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2"/>
    <s v="US"/>
    <s v="USD"/>
    <n v="1406148024"/>
    <n v="1403556024"/>
    <b v="0"/>
    <n v="0"/>
    <b v="0"/>
    <x v="17"/>
    <n v="36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15000"/>
    <n v="5328"/>
    <x v="2"/>
    <s v="US"/>
    <s v="USD"/>
    <n v="1334326635"/>
    <n v="1329146235"/>
    <b v="0"/>
    <n v="21"/>
    <b v="0"/>
    <x v="17"/>
    <n v="36"/>
    <n v="253.7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2"/>
    <s v="US"/>
    <s v="USD"/>
    <n v="1479495790"/>
    <n v="1476900190"/>
    <b v="0"/>
    <n v="3"/>
    <b v="0"/>
    <x v="17"/>
    <n v="35"/>
    <n v="1774.34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15000"/>
    <n v="5322"/>
    <x v="2"/>
    <s v="US"/>
    <s v="USD"/>
    <n v="1354919022"/>
    <n v="1352327022"/>
    <b v="0"/>
    <n v="11"/>
    <b v="0"/>
    <x v="17"/>
    <n v="35"/>
    <n v="483.82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15000"/>
    <n v="5308.26"/>
    <x v="2"/>
    <s v="US"/>
    <s v="USD"/>
    <n v="1452228790"/>
    <n v="1449636790"/>
    <b v="0"/>
    <n v="1"/>
    <b v="0"/>
    <x v="17"/>
    <n v="35"/>
    <n v="5308.26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15000"/>
    <n v="5300"/>
    <x v="2"/>
    <s v="US"/>
    <s v="USD"/>
    <n v="1421656200"/>
    <n v="1416507211"/>
    <b v="0"/>
    <n v="312"/>
    <b v="0"/>
    <x v="17"/>
    <n v="35"/>
    <n v="16.989999999999998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5000"/>
    <n v="5297"/>
    <x v="2"/>
    <s v="GB"/>
    <s v="GBP"/>
    <n v="1408058820"/>
    <n v="1405466820"/>
    <b v="0"/>
    <n v="1"/>
    <b v="0"/>
    <x v="17"/>
    <n v="35"/>
    <n v="5297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15000"/>
    <n v="5295"/>
    <x v="2"/>
    <s v="GB"/>
    <s v="GBP"/>
    <n v="1381306687"/>
    <n v="1378714687"/>
    <b v="0"/>
    <n v="3"/>
    <b v="0"/>
    <x v="17"/>
    <n v="35"/>
    <n v="176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2"/>
    <s v="US"/>
    <s v="USD"/>
    <n v="1459352495"/>
    <n v="1456764095"/>
    <b v="0"/>
    <n v="4"/>
    <b v="0"/>
    <x v="17"/>
    <n v="35"/>
    <n v="1322.7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15000"/>
    <n v="5285"/>
    <x v="2"/>
    <s v="US"/>
    <s v="USD"/>
    <n v="1339273208"/>
    <n v="1334089208"/>
    <b v="0"/>
    <n v="10"/>
    <b v="0"/>
    <x v="17"/>
    <n v="35"/>
    <n v="528.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5000"/>
    <n v="5271"/>
    <x v="2"/>
    <s v="DE"/>
    <s v="EUR"/>
    <n v="1451053313"/>
    <n v="1448461313"/>
    <b v="0"/>
    <n v="8"/>
    <b v="0"/>
    <x v="17"/>
    <n v="35"/>
    <n v="658.8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2"/>
    <s v="AU"/>
    <s v="AUD"/>
    <n v="1396666779"/>
    <n v="1394078379"/>
    <b v="0"/>
    <n v="3"/>
    <b v="0"/>
    <x v="17"/>
    <n v="35"/>
    <n v="1754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2"/>
    <s v="US"/>
    <s v="USD"/>
    <n v="1396810864"/>
    <n v="1395687664"/>
    <b v="0"/>
    <n v="1"/>
    <b v="0"/>
    <x v="17"/>
    <n v="35"/>
    <n v="5260.92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15000"/>
    <n v="5260"/>
    <x v="2"/>
    <s v="US"/>
    <s v="USD"/>
    <n v="1319835400"/>
    <n v="1315947400"/>
    <b v="0"/>
    <n v="0"/>
    <b v="0"/>
    <x v="17"/>
    <n v="35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15000"/>
    <n v="5259"/>
    <x v="2"/>
    <s v="US"/>
    <s v="USD"/>
    <n v="1457904316"/>
    <n v="1455315916"/>
    <b v="0"/>
    <n v="5"/>
    <b v="0"/>
    <x v="17"/>
    <n v="35"/>
    <n v="1051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15000"/>
    <n v="5258"/>
    <x v="2"/>
    <s v="GB"/>
    <s v="GBP"/>
    <n v="1369932825"/>
    <n v="1368723225"/>
    <b v="0"/>
    <n v="0"/>
    <b v="0"/>
    <x v="17"/>
    <n v="35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15000"/>
    <n v="5250"/>
    <x v="2"/>
    <s v="US"/>
    <s v="USD"/>
    <n v="1397910848"/>
    <n v="1395318848"/>
    <b v="0"/>
    <n v="3"/>
    <b v="0"/>
    <x v="17"/>
    <n v="35"/>
    <n v="175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2"/>
    <s v="US"/>
    <s v="USD"/>
    <n v="1430409651"/>
    <n v="1427817651"/>
    <b v="0"/>
    <n v="7"/>
    <b v="0"/>
    <x v="18"/>
    <n v="35"/>
    <n v="748.5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15000"/>
    <n v="5236"/>
    <x v="2"/>
    <s v="GB"/>
    <s v="GBP"/>
    <n v="1443193130"/>
    <n v="1438009130"/>
    <b v="0"/>
    <n v="0"/>
    <b v="0"/>
    <x v="18"/>
    <n v="35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15000"/>
    <n v="5235"/>
    <x v="2"/>
    <s v="US"/>
    <s v="USD"/>
    <n v="1468482694"/>
    <n v="1465890694"/>
    <b v="0"/>
    <n v="2"/>
    <b v="0"/>
    <x v="18"/>
    <n v="35"/>
    <n v="261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15000"/>
    <n v="5234"/>
    <x v="2"/>
    <s v="US"/>
    <s v="USD"/>
    <n v="1416000600"/>
    <n v="1413318600"/>
    <b v="0"/>
    <n v="23"/>
    <b v="0"/>
    <x v="18"/>
    <n v="35"/>
    <n v="227.57"/>
    <x v="6"/>
    <s v="mobile games"/>
    <x v="1127"/>
    <d v="2014-11-14T21:30:00"/>
    <x v="3"/>
  </r>
  <r>
    <n v="1128"/>
    <s v="Flying Turds"/>
    <s v="#havingfunFTW"/>
    <n v="15000"/>
    <n v="5233"/>
    <x v="2"/>
    <s v="GB"/>
    <s v="GBP"/>
    <n v="1407425717"/>
    <n v="1404833717"/>
    <b v="0"/>
    <n v="1"/>
    <b v="0"/>
    <x v="18"/>
    <n v="35"/>
    <n v="523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15000"/>
    <n v="5232"/>
    <x v="2"/>
    <s v="US"/>
    <s v="USD"/>
    <n v="1465107693"/>
    <n v="1462515693"/>
    <b v="0"/>
    <n v="2"/>
    <b v="0"/>
    <x v="18"/>
    <n v="35"/>
    <n v="2616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15000"/>
    <n v="5226"/>
    <x v="2"/>
    <s v="US"/>
    <s v="USD"/>
    <n v="1416963300"/>
    <n v="1411775700"/>
    <b v="0"/>
    <n v="3"/>
    <b v="0"/>
    <x v="18"/>
    <n v="35"/>
    <n v="1742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15000"/>
    <n v="5226"/>
    <x v="2"/>
    <s v="AU"/>
    <s v="AUD"/>
    <n v="1450993668"/>
    <n v="1448401668"/>
    <b v="0"/>
    <n v="0"/>
    <b v="0"/>
    <x v="18"/>
    <n v="35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5000"/>
    <n v="5222"/>
    <x v="2"/>
    <s v="CA"/>
    <s v="CAD"/>
    <n v="1483238771"/>
    <n v="1480646771"/>
    <b v="0"/>
    <n v="13"/>
    <b v="0"/>
    <x v="18"/>
    <n v="35"/>
    <n v="401.6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15000"/>
    <n v="5221"/>
    <x v="2"/>
    <s v="GB"/>
    <s v="GBP"/>
    <n v="1406799981"/>
    <n v="1404207981"/>
    <b v="0"/>
    <n v="1"/>
    <b v="0"/>
    <x v="18"/>
    <n v="35"/>
    <n v="522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15000"/>
    <n v="5221"/>
    <x v="2"/>
    <s v="AU"/>
    <s v="AUD"/>
    <n v="1417235580"/>
    <n v="1416034228"/>
    <b v="0"/>
    <n v="1"/>
    <b v="0"/>
    <x v="18"/>
    <n v="35"/>
    <n v="522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5000"/>
    <n v="5212"/>
    <x v="2"/>
    <s v="DE"/>
    <s v="EUR"/>
    <n v="1470527094"/>
    <n v="1467935094"/>
    <b v="0"/>
    <n v="1"/>
    <b v="0"/>
    <x v="18"/>
    <n v="35"/>
    <n v="521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2"/>
    <s v="FR"/>
    <s v="EUR"/>
    <n v="1450541229"/>
    <n v="1447949229"/>
    <b v="0"/>
    <n v="6"/>
    <b v="0"/>
    <x v="18"/>
    <n v="35"/>
    <n v="867.08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2"/>
    <s v="US"/>
    <s v="USD"/>
    <n v="1461440421"/>
    <n v="1458848421"/>
    <b v="0"/>
    <n v="39"/>
    <b v="0"/>
    <x v="18"/>
    <n v="35"/>
    <n v="133.3300000000000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2"/>
    <s v="US"/>
    <s v="USD"/>
    <n v="1485035131"/>
    <n v="1483307131"/>
    <b v="0"/>
    <n v="4"/>
    <b v="0"/>
    <x v="18"/>
    <n v="35"/>
    <n v="130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15000"/>
    <n v="5195"/>
    <x v="2"/>
    <s v="US"/>
    <s v="USD"/>
    <n v="1420100426"/>
    <n v="1417508426"/>
    <b v="0"/>
    <n v="1"/>
    <b v="0"/>
    <x v="18"/>
    <n v="35"/>
    <n v="519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15000"/>
    <n v="5186"/>
    <x v="2"/>
    <s v="GB"/>
    <s v="GBP"/>
    <n v="1438859121"/>
    <n v="1436267121"/>
    <b v="0"/>
    <n v="0"/>
    <b v="0"/>
    <x v="18"/>
    <n v="35"/>
    <s v="No Backers"/>
    <x v="6"/>
    <s v="mobile games"/>
    <x v="1140"/>
    <d v="2015-08-06T11:05:21"/>
    <x v="0"/>
  </r>
  <r>
    <n v="1141"/>
    <s v="Arena Z - Zombie Survival"/>
    <s v="I think this will be a great game!"/>
    <n v="15000"/>
    <n v="5176"/>
    <x v="2"/>
    <s v="DE"/>
    <s v="EUR"/>
    <n v="1436460450"/>
    <n v="1433868450"/>
    <b v="0"/>
    <n v="0"/>
    <b v="0"/>
    <x v="18"/>
    <n v="35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15000"/>
    <n v="5175"/>
    <x v="2"/>
    <s v="US"/>
    <s v="USD"/>
    <n v="1424131727"/>
    <n v="1421539727"/>
    <b v="0"/>
    <n v="0"/>
    <b v="0"/>
    <x v="18"/>
    <n v="35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15000"/>
    <n v="5167"/>
    <x v="2"/>
    <s v="US"/>
    <s v="USD"/>
    <n v="1450327126"/>
    <n v="1447735126"/>
    <b v="0"/>
    <n v="8"/>
    <b v="0"/>
    <x v="18"/>
    <n v="34"/>
    <n v="645.88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15000"/>
    <n v="5157"/>
    <x v="2"/>
    <s v="US"/>
    <s v="USD"/>
    <n v="1430281320"/>
    <n v="1427689320"/>
    <b v="0"/>
    <n v="0"/>
    <b v="0"/>
    <x v="19"/>
    <n v="34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14920"/>
    <n v="5145"/>
    <x v="2"/>
    <s v="US"/>
    <s v="USD"/>
    <n v="1412272592"/>
    <n v="1407088592"/>
    <b v="0"/>
    <n v="1"/>
    <b v="0"/>
    <x v="19"/>
    <n v="34"/>
    <n v="514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14500"/>
    <n v="5135"/>
    <x v="2"/>
    <s v="US"/>
    <s v="USD"/>
    <n v="1399071173"/>
    <n v="1395787973"/>
    <b v="0"/>
    <n v="12"/>
    <b v="0"/>
    <x v="19"/>
    <n v="35"/>
    <n v="427.9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14500"/>
    <n v="5116.18"/>
    <x v="2"/>
    <s v="CA"/>
    <s v="CAD"/>
    <n v="1413760783"/>
    <n v="1408576783"/>
    <b v="0"/>
    <n v="0"/>
    <b v="0"/>
    <x v="19"/>
    <n v="35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4500"/>
    <n v="5116"/>
    <x v="2"/>
    <s v="US"/>
    <s v="USD"/>
    <n v="1480568781"/>
    <n v="1477973181"/>
    <b v="0"/>
    <n v="3"/>
    <b v="0"/>
    <x v="19"/>
    <n v="35"/>
    <n v="1705.33"/>
    <x v="7"/>
    <s v="food trucks"/>
    <x v="1148"/>
    <d v="2016-12-01T05:06:21"/>
    <x v="2"/>
  </r>
  <r>
    <n v="1149"/>
    <s v="The Floridian Food Truck"/>
    <s v="Bringing culturally diverse Floridian cuisine to the people!"/>
    <n v="14500"/>
    <n v="5105"/>
    <x v="2"/>
    <s v="US"/>
    <s v="USD"/>
    <n v="1466096566"/>
    <n v="1463504566"/>
    <b v="0"/>
    <n v="2"/>
    <b v="0"/>
    <x v="19"/>
    <n v="35"/>
    <n v="2552.5"/>
    <x v="7"/>
    <s v="food trucks"/>
    <x v="1149"/>
    <d v="2016-06-16T17:02:46"/>
    <x v="2"/>
  </r>
  <r>
    <n v="1150"/>
    <s v="Chef Po's Food Truck"/>
    <s v="Bringing delicious authentic and fusion Taiwanese Food to the West Coast."/>
    <n v="14440"/>
    <n v="5103"/>
    <x v="2"/>
    <s v="US"/>
    <s v="USD"/>
    <n v="1452293675"/>
    <n v="1447109675"/>
    <b v="0"/>
    <n v="6"/>
    <b v="0"/>
    <x v="19"/>
    <n v="35"/>
    <n v="850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14000"/>
    <n v="5100"/>
    <x v="2"/>
    <s v="US"/>
    <s v="USD"/>
    <n v="1441592863"/>
    <n v="1439000863"/>
    <b v="0"/>
    <n v="0"/>
    <b v="0"/>
    <x v="19"/>
    <n v="36"/>
    <s v="No Backers"/>
    <x v="7"/>
    <s v="food trucks"/>
    <x v="1151"/>
    <d v="2015-09-07T02:27:43"/>
    <x v="0"/>
  </r>
  <r>
    <n v="1152"/>
    <s v="Peruvian King Food Truck"/>
    <s v="Peruvian food truck with an LA twist."/>
    <n v="14000"/>
    <n v="5100"/>
    <x v="2"/>
    <s v="US"/>
    <s v="USD"/>
    <n v="1431709312"/>
    <n v="1429117312"/>
    <b v="0"/>
    <n v="15"/>
    <b v="0"/>
    <x v="19"/>
    <n v="36"/>
    <n v="34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14000"/>
    <n v="5096"/>
    <x v="2"/>
    <s v="US"/>
    <s v="USD"/>
    <n v="1434647305"/>
    <n v="1432055305"/>
    <b v="0"/>
    <n v="1"/>
    <b v="0"/>
    <x v="19"/>
    <n v="36"/>
    <n v="509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14000"/>
    <n v="5087"/>
    <x v="2"/>
    <s v="US"/>
    <s v="USD"/>
    <n v="1441507006"/>
    <n v="1438915006"/>
    <b v="0"/>
    <n v="3"/>
    <b v="0"/>
    <x v="19"/>
    <n v="36"/>
    <n v="1695.6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14000"/>
    <n v="5086"/>
    <x v="2"/>
    <s v="US"/>
    <s v="USD"/>
    <n v="1408040408"/>
    <n v="1405448408"/>
    <b v="0"/>
    <n v="8"/>
    <b v="0"/>
    <x v="19"/>
    <n v="36"/>
    <n v="635.7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14000"/>
    <n v="5080"/>
    <x v="2"/>
    <s v="US"/>
    <s v="USD"/>
    <n v="1424742162"/>
    <n v="1422150162"/>
    <b v="0"/>
    <n v="0"/>
    <b v="0"/>
    <x v="19"/>
    <n v="36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2"/>
    <s v="US"/>
    <s v="USD"/>
    <n v="1417795480"/>
    <n v="1412607880"/>
    <b v="0"/>
    <n v="3"/>
    <b v="0"/>
    <x v="19"/>
    <n v="36"/>
    <n v="1692.67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2"/>
    <s v="US"/>
    <s v="USD"/>
    <n v="1418091128"/>
    <n v="1415499128"/>
    <b v="0"/>
    <n v="3"/>
    <b v="0"/>
    <x v="19"/>
    <n v="36"/>
    <n v="169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14000"/>
    <n v="5070"/>
    <x v="2"/>
    <s v="US"/>
    <s v="USD"/>
    <n v="1435679100"/>
    <n v="1433006765"/>
    <b v="0"/>
    <n v="0"/>
    <b v="0"/>
    <x v="19"/>
    <n v="36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2"/>
    <s v="US"/>
    <s v="USD"/>
    <n v="1427510586"/>
    <n v="1424922186"/>
    <b v="0"/>
    <n v="19"/>
    <b v="0"/>
    <x v="19"/>
    <n v="36"/>
    <n v="266.6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2"/>
    <s v="US"/>
    <s v="USD"/>
    <n v="1432047989"/>
    <n v="1430233589"/>
    <b v="0"/>
    <n v="0"/>
    <b v="0"/>
    <x v="19"/>
    <n v="36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14000"/>
    <n v="5055"/>
    <x v="2"/>
    <s v="US"/>
    <s v="USD"/>
    <n v="1411662264"/>
    <n v="1408983864"/>
    <b v="0"/>
    <n v="2"/>
    <b v="0"/>
    <x v="19"/>
    <n v="36"/>
    <n v="252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2"/>
    <s v="US"/>
    <s v="USD"/>
    <n v="1407604920"/>
    <n v="1405012920"/>
    <b v="0"/>
    <n v="0"/>
    <b v="0"/>
    <x v="19"/>
    <n v="36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3803"/>
    <n v="5051"/>
    <x v="2"/>
    <s v="US"/>
    <s v="USD"/>
    <n v="1466270582"/>
    <n v="1463678582"/>
    <b v="0"/>
    <n v="0"/>
    <b v="0"/>
    <x v="19"/>
    <n v="37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2"/>
    <s v="US"/>
    <s v="USD"/>
    <n v="1404623330"/>
    <n v="1401685730"/>
    <b v="0"/>
    <n v="25"/>
    <b v="0"/>
    <x v="19"/>
    <n v="37"/>
    <n v="202.04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2"/>
    <s v="US"/>
    <s v="USD"/>
    <n v="1435291200"/>
    <n v="1432640342"/>
    <b v="0"/>
    <n v="8"/>
    <b v="0"/>
    <x v="19"/>
    <n v="39"/>
    <n v="631.3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13000"/>
    <n v="5050"/>
    <x v="2"/>
    <s v="US"/>
    <s v="USD"/>
    <n v="1410543495"/>
    <n v="1407865095"/>
    <b v="0"/>
    <n v="16"/>
    <b v="0"/>
    <x v="19"/>
    <n v="39"/>
    <n v="315.63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3000"/>
    <n v="5046.5200000000004"/>
    <x v="2"/>
    <s v="US"/>
    <s v="USD"/>
    <n v="1474507065"/>
    <n v="1471915065"/>
    <b v="0"/>
    <n v="3"/>
    <b v="0"/>
    <x v="19"/>
    <n v="39"/>
    <n v="1682.1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2"/>
    <s v="US"/>
    <s v="USD"/>
    <n v="1424593763"/>
    <n v="1422001763"/>
    <b v="0"/>
    <n v="3"/>
    <b v="0"/>
    <x v="19"/>
    <n v="39"/>
    <n v="1681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13000"/>
    <n v="5041"/>
    <x v="2"/>
    <s v="GB"/>
    <s v="GBP"/>
    <n v="1433021171"/>
    <n v="1430429171"/>
    <b v="0"/>
    <n v="2"/>
    <b v="0"/>
    <x v="19"/>
    <n v="39"/>
    <n v="2520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13000"/>
    <n v="5040"/>
    <x v="2"/>
    <s v="US"/>
    <s v="USD"/>
    <n v="1415909927"/>
    <n v="1414351127"/>
    <b v="0"/>
    <n v="1"/>
    <b v="0"/>
    <x v="19"/>
    <n v="39"/>
    <n v="5040"/>
    <x v="7"/>
    <s v="food trucks"/>
    <x v="1171"/>
    <d v="2014-11-13T20:18:47"/>
    <x v="3"/>
  </r>
  <r>
    <n v="1172"/>
    <s v="let your dayz take you to the dogs."/>
    <s v="Bringing YOUR favorite dog recipes to the streets."/>
    <n v="13000"/>
    <n v="5035.6899999999996"/>
    <x v="2"/>
    <s v="US"/>
    <s v="USD"/>
    <n v="1408551752"/>
    <n v="1405959752"/>
    <b v="0"/>
    <n v="0"/>
    <b v="0"/>
    <x v="19"/>
    <n v="39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2"/>
    <s v="US"/>
    <s v="USD"/>
    <n v="1438576057"/>
    <n v="1435552057"/>
    <b v="0"/>
    <n v="1"/>
    <b v="0"/>
    <x v="19"/>
    <n v="39"/>
    <n v="502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3000"/>
    <n v="5024"/>
    <x v="2"/>
    <s v="US"/>
    <s v="USD"/>
    <n v="1462738327"/>
    <n v="1460146327"/>
    <b v="0"/>
    <n v="19"/>
    <b v="0"/>
    <x v="19"/>
    <n v="39"/>
    <n v="264.4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13000"/>
    <n v="5016"/>
    <x v="2"/>
    <s v="US"/>
    <s v="USD"/>
    <n v="1436981339"/>
    <n v="1434389339"/>
    <b v="0"/>
    <n v="9"/>
    <b v="0"/>
    <x v="19"/>
    <n v="39"/>
    <n v="557.33000000000004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3000"/>
    <n v="5012.25"/>
    <x v="2"/>
    <s v="AU"/>
    <s v="AUD"/>
    <n v="1488805200"/>
    <n v="1484094498"/>
    <b v="0"/>
    <n v="1"/>
    <b v="0"/>
    <x v="19"/>
    <n v="39"/>
    <n v="5012.2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13000"/>
    <n v="5010"/>
    <x v="2"/>
    <s v="GB"/>
    <s v="GBP"/>
    <n v="1413388296"/>
    <n v="1410796296"/>
    <b v="0"/>
    <n v="0"/>
    <b v="0"/>
    <x v="19"/>
    <n v="39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2"/>
    <s v="US"/>
    <s v="USD"/>
    <n v="1408225452"/>
    <n v="1405633452"/>
    <b v="0"/>
    <n v="1"/>
    <b v="0"/>
    <x v="19"/>
    <n v="38"/>
    <n v="5003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13000"/>
    <n v="5001"/>
    <x v="2"/>
    <s v="CA"/>
    <s v="CAD"/>
    <n v="1446052627"/>
    <n v="1443460627"/>
    <b v="0"/>
    <n v="5"/>
    <b v="0"/>
    <x v="19"/>
    <n v="38"/>
    <n v="1000.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13000"/>
    <n v="5000.18"/>
    <x v="2"/>
    <s v="US"/>
    <s v="USD"/>
    <n v="1403983314"/>
    <n v="1400786514"/>
    <b v="0"/>
    <n v="85"/>
    <b v="0"/>
    <x v="19"/>
    <n v="38"/>
    <n v="58.83"/>
    <x v="7"/>
    <s v="food trucks"/>
    <x v="1180"/>
    <d v="2014-06-28T19:21:54"/>
    <x v="3"/>
  </r>
  <r>
    <n v="1181"/>
    <s v="Gringo Loco Tacos Food Truck"/>
    <s v="Bringing the best tacos to the streets of Chicago!"/>
    <n v="13000"/>
    <n v="5000"/>
    <x v="2"/>
    <s v="US"/>
    <s v="USD"/>
    <n v="1425197321"/>
    <n v="1422605321"/>
    <b v="0"/>
    <n v="3"/>
    <b v="0"/>
    <x v="19"/>
    <n v="38"/>
    <n v="1666.67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2"/>
    <s v="US"/>
    <s v="USD"/>
    <n v="1484239320"/>
    <n v="1482609088"/>
    <b v="0"/>
    <n v="4"/>
    <b v="0"/>
    <x v="19"/>
    <n v="38"/>
    <n v="12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12800"/>
    <n v="5000"/>
    <x v="2"/>
    <s v="US"/>
    <s v="USD"/>
    <n v="1478059140"/>
    <n v="1476391223"/>
    <b v="0"/>
    <n v="3"/>
    <b v="0"/>
    <x v="19"/>
    <n v="39"/>
    <n v="1666.67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x v="20"/>
    <n v="39"/>
    <n v="13.33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x v="20"/>
    <n v="39"/>
    <n v="45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x v="20"/>
    <n v="40"/>
    <n v="40.2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x v="20"/>
    <n v="40"/>
    <n v="70.569999999999993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x v="20"/>
    <n v="40"/>
    <n v="58.1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x v="20"/>
    <n v="39"/>
    <n v="57.3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x v="20"/>
    <n v="39"/>
    <n v="378.46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x v="20"/>
    <n v="39"/>
    <n v="148.6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x v="20"/>
    <n v="39"/>
    <n v="326.67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x v="20"/>
    <n v="39"/>
    <n v="17.9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20"/>
    <n v="39"/>
    <n v="6.8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x v="20"/>
    <n v="39"/>
    <n v="2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x v="20"/>
    <n v="39"/>
    <n v="9.48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x v="20"/>
    <n v="39"/>
    <n v="15.3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x v="20"/>
    <n v="39"/>
    <n v="28.8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x v="20"/>
    <n v="40"/>
    <n v="533.7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x v="20"/>
    <n v="40"/>
    <n v="46.6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x v="20"/>
    <n v="40"/>
    <n v="43.2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x v="20"/>
    <n v="40"/>
    <n v="17.69000000000000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x v="20"/>
    <n v="40"/>
    <n v="47.37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x v="20"/>
    <n v="40"/>
    <n v="83.2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x v="20"/>
    <n v="39"/>
    <n v="76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x v="20"/>
    <n v="39"/>
    <n v="146.41"/>
    <x v="8"/>
    <s v="photobooks"/>
    <x v="1206"/>
    <d v="2017-03-11T13:29:00"/>
    <x v="1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x v="20"/>
    <n v="39"/>
    <n v="33.1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x v="20"/>
    <n v="39"/>
    <n v="62.3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x v="20"/>
    <n v="39"/>
    <n v="101.5"/>
    <x v="8"/>
    <s v="photobooks"/>
    <x v="1209"/>
    <d v="2017-02-25T20:18:25"/>
    <x v="1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x v="20"/>
    <n v="39"/>
    <n v="45.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x v="20"/>
    <n v="39"/>
    <n v="776.67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x v="20"/>
    <n v="39"/>
    <n v="56.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x v="20"/>
    <n v="39"/>
    <n v="43.04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x v="20"/>
    <n v="39"/>
    <n v="185.68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x v="20"/>
    <n v="39"/>
    <n v="8.4499999999999993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x v="20"/>
    <n v="39"/>
    <n v="20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x v="20"/>
    <n v="39"/>
    <n v="25.3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x v="20"/>
    <n v="39"/>
    <n v="51.93"/>
    <x v="8"/>
    <s v="photobooks"/>
    <x v="1218"/>
    <d v="2015-11-01T03:00:00"/>
    <x v="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x v="20"/>
    <n v="38"/>
    <n v="18.2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x v="20"/>
    <n v="38"/>
    <n v="32.799999999999997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x v="20"/>
    <n v="38"/>
    <n v="44.47"/>
    <x v="8"/>
    <s v="photobooks"/>
    <x v="1221"/>
    <d v="2016-12-04T00:00:00"/>
    <x v="2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x v="20"/>
    <n v="38"/>
    <n v="33.1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x v="20"/>
    <n v="38"/>
    <n v="23.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2000"/>
    <n v="4565"/>
    <x v="1"/>
    <s v="US"/>
    <s v="USD"/>
    <n v="1402060302"/>
    <n v="1396876302"/>
    <b v="0"/>
    <n v="18"/>
    <b v="0"/>
    <x v="21"/>
    <n v="38"/>
    <n v="253.6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1"/>
    <s v="US"/>
    <s v="USD"/>
    <n v="1382478278"/>
    <n v="1377294278"/>
    <b v="0"/>
    <n v="3"/>
    <b v="0"/>
    <x v="21"/>
    <n v="38"/>
    <n v="1519.71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12000"/>
    <n v="4559"/>
    <x v="1"/>
    <s v="US"/>
    <s v="USD"/>
    <n v="1398042000"/>
    <n v="1395089981"/>
    <b v="0"/>
    <n v="40"/>
    <b v="0"/>
    <x v="21"/>
    <n v="38"/>
    <n v="113.9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1"/>
    <s v="US"/>
    <s v="USD"/>
    <n v="1407394800"/>
    <n v="1404770616"/>
    <b v="0"/>
    <n v="0"/>
    <b v="0"/>
    <x v="21"/>
    <n v="38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1"/>
    <s v="US"/>
    <s v="USD"/>
    <n v="1317231008"/>
    <n v="1312047008"/>
    <b v="0"/>
    <n v="24"/>
    <b v="0"/>
    <x v="21"/>
    <n v="38"/>
    <n v="189.4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1"/>
    <s v="US"/>
    <s v="USD"/>
    <n v="1334592000"/>
    <n v="1331982127"/>
    <b v="0"/>
    <n v="1"/>
    <b v="0"/>
    <x v="21"/>
    <n v="38"/>
    <n v="454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1"/>
    <s v="US"/>
    <s v="USD"/>
    <n v="1298589630"/>
    <n v="1295997630"/>
    <b v="0"/>
    <n v="0"/>
    <b v="0"/>
    <x v="21"/>
    <n v="38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1"/>
    <s v="US"/>
    <s v="USD"/>
    <n v="1440723600"/>
    <n v="1436394968"/>
    <b v="0"/>
    <n v="0"/>
    <b v="0"/>
    <x v="21"/>
    <n v="38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1"/>
    <s v="US"/>
    <s v="USD"/>
    <n v="1381090870"/>
    <n v="1377030070"/>
    <b v="0"/>
    <n v="1"/>
    <b v="0"/>
    <x v="21"/>
    <n v="38"/>
    <n v="4522.22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1"/>
    <s v="US"/>
    <s v="USD"/>
    <n v="1329864374"/>
    <n v="1328049974"/>
    <b v="0"/>
    <n v="6"/>
    <b v="0"/>
    <x v="21"/>
    <n v="38"/>
    <n v="75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12000"/>
    <n v="4518"/>
    <x v="1"/>
    <s v="GB"/>
    <s v="GBP"/>
    <n v="1422903342"/>
    <n v="1420311342"/>
    <b v="0"/>
    <n v="0"/>
    <b v="0"/>
    <x v="21"/>
    <n v="38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1"/>
    <s v="US"/>
    <s v="USD"/>
    <n v="1387077299"/>
    <n v="1383621299"/>
    <b v="0"/>
    <n v="6"/>
    <b v="0"/>
    <x v="21"/>
    <n v="38"/>
    <n v="752.74"/>
    <x v="4"/>
    <s v="world music"/>
    <x v="1235"/>
    <d v="2013-12-15T03:14:59"/>
    <x v="4"/>
  </r>
  <r>
    <n v="1236"/>
    <s v="&quot;Volando&quot; CD Release (Canceled)"/>
    <s v="Raising money to give the musicians their due."/>
    <n v="12000"/>
    <n v="4511"/>
    <x v="1"/>
    <s v="US"/>
    <s v="USD"/>
    <n v="1343491200"/>
    <n v="1342801164"/>
    <b v="0"/>
    <n v="0"/>
    <b v="0"/>
    <x v="21"/>
    <n v="38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1"/>
    <s v="US"/>
    <s v="USD"/>
    <n v="1345790865"/>
    <n v="1344062865"/>
    <b v="0"/>
    <n v="0"/>
    <b v="0"/>
    <x v="21"/>
    <n v="38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1"/>
    <s v="US"/>
    <s v="USD"/>
    <n v="1312641536"/>
    <n v="1310049536"/>
    <b v="0"/>
    <n v="3"/>
    <b v="0"/>
    <x v="21"/>
    <n v="38"/>
    <n v="150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12000"/>
    <n v="4500"/>
    <x v="1"/>
    <s v="US"/>
    <s v="USD"/>
    <n v="1325804767"/>
    <n v="1323212767"/>
    <b v="0"/>
    <n v="0"/>
    <b v="0"/>
    <x v="21"/>
    <n v="38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12000"/>
    <n v="4482"/>
    <x v="1"/>
    <s v="US"/>
    <s v="USD"/>
    <n v="1373665860"/>
    <n v="1368579457"/>
    <b v="0"/>
    <n v="8"/>
    <b v="0"/>
    <x v="21"/>
    <n v="37"/>
    <n v="560.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1"/>
    <s v="US"/>
    <s v="USD"/>
    <n v="1414994340"/>
    <n v="1413057980"/>
    <b v="0"/>
    <n v="34"/>
    <b v="0"/>
    <x v="21"/>
    <n v="37"/>
    <n v="131.0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12000"/>
    <n v="4450"/>
    <x v="1"/>
    <s v="US"/>
    <s v="USD"/>
    <n v="1315747080"/>
    <n v="1314417502"/>
    <b v="0"/>
    <n v="1"/>
    <b v="0"/>
    <x v="21"/>
    <n v="37"/>
    <n v="445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21"/>
    <n v="37"/>
    <n v="116.92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x v="11"/>
    <n v="37"/>
    <n v="98.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x v="11"/>
    <n v="37"/>
    <n v="259.3999999999999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x v="11"/>
    <n v="37"/>
    <n v="142.2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x v="11"/>
    <n v="37"/>
    <n v="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x v="11"/>
    <n v="37"/>
    <n v="74.51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x v="11"/>
    <n v="37"/>
    <n v="54.26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x v="11"/>
    <n v="37"/>
    <n v="8.64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x v="11"/>
    <n v="37"/>
    <n v="59.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x v="11"/>
    <n v="36"/>
    <n v="31.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x v="11"/>
    <n v="36"/>
    <n v="6.1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x v="11"/>
    <n v="36"/>
    <n v="30.8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x v="11"/>
    <n v="36"/>
    <n v="39.84000000000000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x v="11"/>
    <n v="37"/>
    <n v="12.02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x v="11"/>
    <n v="38"/>
    <n v="24.66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x v="11"/>
    <n v="38"/>
    <n v="6.4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x v="11"/>
    <n v="38"/>
    <n v="44.9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x v="11"/>
    <n v="38"/>
    <n v="58.2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x v="11"/>
    <n v="38"/>
    <n v="82.88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x v="11"/>
    <n v="39"/>
    <n v="41.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x v="11"/>
    <n v="39"/>
    <n v="105.03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x v="11"/>
    <n v="39"/>
    <n v="126.5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x v="11"/>
    <n v="39"/>
    <n v="65.0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x v="11"/>
    <n v="39"/>
    <n v="85.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x v="11"/>
    <n v="39"/>
    <n v="26.9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x v="11"/>
    <n v="39"/>
    <n v="23.5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x v="11"/>
    <n v="39"/>
    <n v="20.7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x v="11"/>
    <n v="39"/>
    <n v="25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x v="11"/>
    <n v="39"/>
    <n v="137.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x v="11"/>
    <n v="39"/>
    <n v="151.6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x v="11"/>
    <n v="40"/>
    <n v="78.56999999999999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x v="11"/>
    <n v="40"/>
    <n v="9.0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x v="11"/>
    <n v="40"/>
    <n v="10.86"/>
    <x v="4"/>
    <s v="rock"/>
    <x v="1275"/>
    <d v="2013-08-07T20:49:47"/>
    <x v="4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x v="11"/>
    <n v="40"/>
    <n v="62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x v="11"/>
    <n v="40"/>
    <n v="10.2100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x v="11"/>
    <n v="40"/>
    <n v="22.1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x v="11"/>
    <n v="40"/>
    <n v="22.17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x v="11"/>
    <n v="40"/>
    <n v="32.2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x v="11"/>
    <n v="41"/>
    <n v="56.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x v="11"/>
    <n v="41"/>
    <n v="15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x v="11"/>
    <n v="42"/>
    <n v="189.82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x v="6"/>
    <n v="42"/>
    <n v="134.7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x v="6"/>
    <n v="42"/>
    <n v="66.19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x v="6"/>
    <n v="42"/>
    <n v="207.6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x v="6"/>
    <n v="42"/>
    <n v="166.0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x v="6"/>
    <n v="42"/>
    <n v="68.03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x v="6"/>
    <n v="41"/>
    <n v="79.709999999999994"/>
    <x v="1"/>
    <s v="plays"/>
    <x v="1289"/>
    <d v="2017-01-04T03:14:05"/>
    <x v="2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x v="6"/>
    <n v="41"/>
    <n v="48.1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x v="6"/>
    <n v="41"/>
    <n v="98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x v="6"/>
    <n v="41"/>
    <n v="79.52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x v="6"/>
    <n v="41"/>
    <n v="34.4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x v="6"/>
    <n v="41"/>
    <n v="187.4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x v="6"/>
    <n v="41"/>
    <n v="64.36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x v="6"/>
    <n v="41"/>
    <n v="178.39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x v="6"/>
    <n v="41"/>
    <n v="17.19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x v="6"/>
    <n v="41"/>
    <n v="123.9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x v="6"/>
    <n v="41"/>
    <n v="127.6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x v="6"/>
    <n v="41"/>
    <n v="170.2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x v="6"/>
    <n v="41"/>
    <n v="140.7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x v="6"/>
    <n v="41"/>
    <n v="81.56"/>
    <x v="1"/>
    <s v="plays"/>
    <x v="1302"/>
    <d v="2016-12-01T02:23:31"/>
    <x v="2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x v="6"/>
    <n v="41"/>
    <n v="37.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1"/>
    <s v="GB"/>
    <s v="GBP"/>
    <n v="1489376405"/>
    <n v="1484196005"/>
    <b v="0"/>
    <n v="104"/>
    <b v="0"/>
    <x v="8"/>
    <n v="41"/>
    <n v="39.1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1"/>
    <s v="US"/>
    <s v="USD"/>
    <n v="1469122200"/>
    <n v="1466611108"/>
    <b v="0"/>
    <n v="86"/>
    <b v="0"/>
    <x v="8"/>
    <n v="41"/>
    <n v="47.2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1"/>
    <s v="US"/>
    <s v="USD"/>
    <n v="1417690734"/>
    <n v="1415098734"/>
    <b v="0"/>
    <n v="356"/>
    <b v="0"/>
    <x v="8"/>
    <n v="41"/>
    <n v="11.4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10000"/>
    <n v="4055"/>
    <x v="1"/>
    <s v="US"/>
    <s v="USD"/>
    <n v="1455710679"/>
    <n v="1453118679"/>
    <b v="0"/>
    <n v="45"/>
    <b v="0"/>
    <x v="8"/>
    <n v="41"/>
    <n v="90.11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8"/>
    <n v="41"/>
    <n v="106.7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0000"/>
    <n v="4051.99"/>
    <x v="1"/>
    <s v="US"/>
    <s v="USD"/>
    <n v="1444943468"/>
    <n v="1441919468"/>
    <b v="0"/>
    <n v="35"/>
    <b v="0"/>
    <x v="8"/>
    <n v="41"/>
    <n v="115.7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10000"/>
    <n v="4050"/>
    <x v="1"/>
    <s v="US"/>
    <s v="USD"/>
    <n v="1471622450"/>
    <n v="1467734450"/>
    <b v="0"/>
    <n v="24"/>
    <b v="0"/>
    <x v="8"/>
    <n v="41"/>
    <n v="168.75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1"/>
    <s v="US"/>
    <s v="USD"/>
    <n v="1480536919"/>
    <n v="1477509319"/>
    <b v="0"/>
    <n v="100"/>
    <b v="0"/>
    <x v="8"/>
    <n v="41"/>
    <n v="40.5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10000"/>
    <n v="4045.93"/>
    <x v="1"/>
    <s v="US"/>
    <s v="USD"/>
    <n v="1429375922"/>
    <n v="1426783922"/>
    <b v="0"/>
    <n v="1"/>
    <b v="0"/>
    <x v="8"/>
    <n v="40"/>
    <n v="4045.93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1"/>
    <s v="US"/>
    <s v="USD"/>
    <n v="1457024514"/>
    <n v="1454432514"/>
    <b v="0"/>
    <n v="122"/>
    <b v="0"/>
    <x v="8"/>
    <n v="40"/>
    <n v="33.1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1"/>
    <s v="US"/>
    <s v="USD"/>
    <n v="1477065860"/>
    <n v="1471881860"/>
    <b v="0"/>
    <n v="11"/>
    <b v="0"/>
    <x v="8"/>
    <n v="40"/>
    <n v="367.2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"/>
    <n v="4037"/>
    <x v="1"/>
    <s v="US"/>
    <s v="USD"/>
    <n v="1446771600"/>
    <n v="1443700648"/>
    <b v="0"/>
    <n v="248"/>
    <b v="0"/>
    <x v="8"/>
    <n v="40"/>
    <n v="16.28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10000"/>
    <n v="4035"/>
    <x v="1"/>
    <s v="US"/>
    <s v="USD"/>
    <n v="1456700709"/>
    <n v="1453676709"/>
    <b v="0"/>
    <n v="1"/>
    <b v="0"/>
    <x v="8"/>
    <n v="40"/>
    <n v="4035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1"/>
    <s v="DK"/>
    <s v="DKK"/>
    <n v="1469109600"/>
    <n v="1464586746"/>
    <b v="0"/>
    <n v="19"/>
    <b v="0"/>
    <x v="8"/>
    <n v="40"/>
    <n v="212.1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10000"/>
    <n v="4028"/>
    <x v="1"/>
    <s v="US"/>
    <s v="USD"/>
    <n v="1420938172"/>
    <n v="1418346172"/>
    <b v="0"/>
    <n v="135"/>
    <b v="0"/>
    <x v="8"/>
    <n v="40"/>
    <n v="29.8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10000"/>
    <n v="4022"/>
    <x v="1"/>
    <s v="GB"/>
    <s v="GBP"/>
    <n v="1405094400"/>
    <n v="1403810965"/>
    <b v="0"/>
    <n v="9"/>
    <b v="0"/>
    <x v="8"/>
    <n v="40"/>
    <n v="446.8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1"/>
    <s v="NL"/>
    <s v="EUR"/>
    <n v="1483138800"/>
    <n v="1480610046"/>
    <b v="0"/>
    <n v="3"/>
    <b v="0"/>
    <x v="8"/>
    <n v="40"/>
    <n v="1340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1"/>
    <s v="SE"/>
    <s v="SEK"/>
    <n v="1482515937"/>
    <n v="1479923937"/>
    <b v="0"/>
    <n v="7"/>
    <b v="0"/>
    <x v="8"/>
    <n v="40"/>
    <n v="574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1"/>
    <s v="GB"/>
    <s v="GBP"/>
    <n v="1432223125"/>
    <n v="1429631125"/>
    <b v="0"/>
    <n v="4"/>
    <b v="0"/>
    <x v="8"/>
    <n v="40"/>
    <n v="1003.93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1"/>
    <s v="US"/>
    <s v="USD"/>
    <n v="1461653700"/>
    <n v="1458665146"/>
    <b v="0"/>
    <n v="44"/>
    <b v="0"/>
    <x v="8"/>
    <n v="40"/>
    <n v="91.14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1"/>
    <s v="US"/>
    <s v="USD"/>
    <n v="1476371552"/>
    <n v="1473779552"/>
    <b v="0"/>
    <n v="90"/>
    <b v="0"/>
    <x v="8"/>
    <n v="40"/>
    <n v="44.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1"/>
    <s v="US"/>
    <s v="USD"/>
    <n v="1483063435"/>
    <n v="1480471435"/>
    <b v="0"/>
    <n v="8"/>
    <b v="0"/>
    <x v="8"/>
    <n v="40"/>
    <n v="500.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1"/>
    <s v="US"/>
    <s v="USD"/>
    <n v="1421348428"/>
    <n v="1417460428"/>
    <b v="0"/>
    <n v="11"/>
    <b v="0"/>
    <x v="8"/>
    <n v="40"/>
    <n v="363.82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1"/>
    <s v="US"/>
    <s v="USD"/>
    <n v="1432916235"/>
    <n v="1430324235"/>
    <b v="0"/>
    <n v="41"/>
    <b v="0"/>
    <x v="8"/>
    <n v="40"/>
    <n v="97.5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1"/>
    <s v="US"/>
    <s v="USD"/>
    <n v="1476458734"/>
    <n v="1472570734"/>
    <b v="0"/>
    <n v="15"/>
    <b v="0"/>
    <x v="8"/>
    <n v="40"/>
    <n v="266.68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1"/>
    <s v="US"/>
    <s v="USD"/>
    <n v="1417501145"/>
    <n v="1414041545"/>
    <b v="0"/>
    <n v="9"/>
    <b v="0"/>
    <x v="8"/>
    <n v="40"/>
    <n v="444.44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1"/>
    <s v="US"/>
    <s v="USD"/>
    <n v="1467432000"/>
    <n v="1464763109"/>
    <b v="0"/>
    <n v="50"/>
    <b v="0"/>
    <x v="8"/>
    <n v="40"/>
    <n v="8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1"/>
    <s v="US"/>
    <s v="USD"/>
    <n v="1471435554"/>
    <n v="1468843554"/>
    <b v="0"/>
    <n v="34"/>
    <b v="0"/>
    <x v="8"/>
    <n v="40"/>
    <n v="117.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1"/>
    <s v="CH"/>
    <s v="CHF"/>
    <n v="1485480408"/>
    <n v="1482888408"/>
    <b v="0"/>
    <n v="0"/>
    <b v="0"/>
    <x v="8"/>
    <n v="4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1"/>
    <s v="AU"/>
    <s v="AUD"/>
    <n v="1405478025"/>
    <n v="1402886025"/>
    <b v="0"/>
    <n v="0"/>
    <b v="0"/>
    <x v="8"/>
    <n v="4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0000"/>
    <n v="3978"/>
    <x v="1"/>
    <s v="US"/>
    <s v="USD"/>
    <n v="1457721287"/>
    <n v="1455129287"/>
    <b v="0"/>
    <n v="276"/>
    <b v="0"/>
    <x v="8"/>
    <n v="40"/>
    <n v="14.4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10000"/>
    <n v="3976"/>
    <x v="1"/>
    <s v="US"/>
    <s v="USD"/>
    <n v="1449354502"/>
    <n v="1446762502"/>
    <b v="0"/>
    <n v="16"/>
    <b v="0"/>
    <x v="8"/>
    <n v="40"/>
    <n v="248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1"/>
    <s v="US"/>
    <s v="USD"/>
    <n v="1418849028"/>
    <n v="1415825028"/>
    <b v="0"/>
    <n v="224"/>
    <b v="0"/>
    <x v="8"/>
    <n v="40"/>
    <n v="17.7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1"/>
    <s v="US"/>
    <s v="USD"/>
    <n v="1488549079"/>
    <n v="1485957079"/>
    <b v="0"/>
    <n v="140"/>
    <b v="0"/>
    <x v="8"/>
    <n v="40"/>
    <n v="28.25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1"/>
    <s v="US"/>
    <s v="USD"/>
    <n v="1438543033"/>
    <n v="1435951033"/>
    <b v="0"/>
    <n v="15"/>
    <b v="0"/>
    <x v="8"/>
    <n v="39"/>
    <n v="262.52999999999997"/>
    <x v="2"/>
    <s v="wearables"/>
    <x v="1338"/>
    <d v="2015-08-02T19:17:13"/>
    <x v="0"/>
  </r>
  <r>
    <n v="1339"/>
    <s v="Linkoo (Canceled)"/>
    <s v="World's Smallest customizable Phone &amp; GPS Watch for kids !"/>
    <n v="10000"/>
    <n v="3925"/>
    <x v="1"/>
    <s v="US"/>
    <s v="USD"/>
    <n v="1418056315"/>
    <n v="1414164715"/>
    <b v="0"/>
    <n v="37"/>
    <b v="0"/>
    <x v="8"/>
    <n v="39"/>
    <n v="106.08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0000"/>
    <n v="3916"/>
    <x v="1"/>
    <s v="US"/>
    <s v="USD"/>
    <n v="1408112253"/>
    <n v="1405520253"/>
    <b v="0"/>
    <n v="0"/>
    <b v="0"/>
    <x v="8"/>
    <n v="39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1"/>
    <s v="GB"/>
    <s v="GBP"/>
    <n v="1475333917"/>
    <n v="1472569117"/>
    <b v="0"/>
    <n v="46"/>
    <b v="0"/>
    <x v="8"/>
    <n v="39"/>
    <n v="85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1"/>
    <s v="US"/>
    <s v="USD"/>
    <n v="1437161739"/>
    <n v="1434569739"/>
    <b v="0"/>
    <n v="1"/>
    <b v="0"/>
    <x v="8"/>
    <n v="39"/>
    <n v="3908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1"/>
    <s v="US"/>
    <s v="USD"/>
    <n v="1471579140"/>
    <n v="1466512683"/>
    <b v="0"/>
    <n v="323"/>
    <b v="0"/>
    <x v="8"/>
    <n v="39"/>
    <n v="12.0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x v="9"/>
    <n v="39"/>
    <n v="28.0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x v="9"/>
    <n v="39"/>
    <n v="557.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x v="9"/>
    <n v="39"/>
    <n v="26.1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x v="9"/>
    <n v="39"/>
    <n v="125.1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x v="9"/>
    <n v="39"/>
    <n v="149.1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x v="9"/>
    <n v="39"/>
    <n v="22.4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x v="9"/>
    <n v="39"/>
    <n v="49.3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x v="9"/>
    <n v="38"/>
    <n v="31.8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9"/>
    <n v="38"/>
    <n v="16.76000000000000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x v="9"/>
    <n v="38"/>
    <n v="90.48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x v="9"/>
    <n v="38"/>
    <n v="59.3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x v="9"/>
    <n v="38"/>
    <n v="31.3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x v="9"/>
    <n v="38"/>
    <n v="43.5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x v="9"/>
    <n v="38"/>
    <n v="58.1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x v="9"/>
    <n v="38"/>
    <n v="77.0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x v="9"/>
    <n v="38"/>
    <n v="198.5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x v="9"/>
    <n v="38"/>
    <n v="46.4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x v="9"/>
    <n v="38"/>
    <n v="14.2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x v="9"/>
    <n v="38"/>
    <n v="15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x v="9"/>
    <n v="37"/>
    <n v="749.2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x v="11"/>
    <n v="37"/>
    <n v="25.9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x v="11"/>
    <n v="37"/>
    <n v="40.6"/>
    <x v="4"/>
    <s v="rock"/>
    <x v="1365"/>
    <d v="2015-03-16T16:35:52"/>
    <x v="0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x v="11"/>
    <n v="37"/>
    <n v="25.39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x v="11"/>
    <n v="37"/>
    <n v="41.4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x v="11"/>
    <n v="37"/>
    <n v="42.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x v="11"/>
    <n v="37"/>
    <n v="9.1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x v="11"/>
    <n v="37"/>
    <n v="18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x v="11"/>
    <n v="37"/>
    <n v="52.64"/>
    <x v="4"/>
    <s v="rock"/>
    <x v="1371"/>
    <d v="2015-05-07T18:12:22"/>
    <x v="0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x v="11"/>
    <n v="37"/>
    <n v="230.2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11"/>
    <n v="37"/>
    <n v="70.650000000000006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x v="11"/>
    <n v="37"/>
    <n v="55.6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x v="11"/>
    <n v="37"/>
    <n v="33.58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x v="11"/>
    <n v="37"/>
    <n v="21.78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x v="11"/>
    <n v="37"/>
    <n v="117.9"/>
    <x v="4"/>
    <s v="rock"/>
    <x v="1377"/>
    <d v="2017-02-03T04:11:00"/>
    <x v="1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x v="11"/>
    <n v="36"/>
    <n v="27.3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11"/>
    <n v="36"/>
    <n v="24.09"/>
    <x v="4"/>
    <s v="rock"/>
    <x v="1379"/>
    <d v="2015-06-05T11:47:56"/>
    <x v="0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x v="11"/>
    <n v="36"/>
    <n v="727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x v="11"/>
    <n v="36"/>
    <n v="49.3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x v="11"/>
    <n v="36"/>
    <n v="24.3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x v="11"/>
    <n v="36"/>
    <n v="38.69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x v="11"/>
    <n v="36"/>
    <n v="56.9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x v="11"/>
    <n v="36"/>
    <n v="26.68"/>
    <x v="4"/>
    <s v="rock"/>
    <x v="1385"/>
    <d v="2016-04-29T12:11:00"/>
    <x v="2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x v="11"/>
    <n v="36"/>
    <n v="255.1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x v="11"/>
    <n v="36"/>
    <n v="45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x v="11"/>
    <n v="36"/>
    <n v="31.74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x v="11"/>
    <n v="36"/>
    <n v="104.4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x v="11"/>
    <n v="36"/>
    <n v="186.84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x v="11"/>
    <n v="35"/>
    <n v="272.3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x v="11"/>
    <n v="35"/>
    <n v="33.99"/>
    <x v="4"/>
    <s v="rock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11"/>
    <n v="35"/>
    <n v="67.90000000000000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x v="11"/>
    <n v="35"/>
    <n v="207.65"/>
    <x v="4"/>
    <s v="rock"/>
    <x v="1394"/>
    <d v="2017-03-01T03:00:00"/>
    <x v="1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x v="11"/>
    <n v="35"/>
    <n v="43.05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x v="11"/>
    <n v="35"/>
    <n v="48.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11"/>
    <n v="35"/>
    <n v="22.2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x v="11"/>
    <n v="35"/>
    <n v="5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x v="11"/>
    <n v="35"/>
    <n v="19.0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x v="11"/>
    <n v="35"/>
    <n v="103.1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x v="11"/>
    <n v="35"/>
    <n v="14.59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x v="11"/>
    <n v="35"/>
    <n v="30.97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x v="11"/>
    <n v="35"/>
    <n v="53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0000"/>
    <n v="3500"/>
    <x v="2"/>
    <s v="GB"/>
    <s v="GBP"/>
    <n v="1424607285"/>
    <n v="1422447285"/>
    <b v="1"/>
    <n v="5"/>
    <b v="0"/>
    <x v="22"/>
    <n v="35"/>
    <n v="70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10000"/>
    <n v="3499"/>
    <x v="2"/>
    <s v="US"/>
    <s v="USD"/>
    <n v="1417195201"/>
    <n v="1414599601"/>
    <b v="1"/>
    <n v="17"/>
    <b v="0"/>
    <x v="22"/>
    <n v="35"/>
    <n v="205.82"/>
    <x v="3"/>
    <s v="translations"/>
    <x v="1405"/>
    <d v="2014-11-28T17:20:01"/>
    <x v="3"/>
  </r>
  <r>
    <n v="1406"/>
    <s v="Man Down! Translation project"/>
    <s v="The White coat and the battle dress uniform"/>
    <n v="10000"/>
    <n v="3486"/>
    <x v="2"/>
    <s v="IT"/>
    <s v="EUR"/>
    <n v="1449914400"/>
    <n v="1445336607"/>
    <b v="0"/>
    <n v="3"/>
    <b v="0"/>
    <x v="22"/>
    <n v="35"/>
    <n v="1162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2"/>
    <s v="US"/>
    <s v="USD"/>
    <n v="1407847978"/>
    <n v="1405687978"/>
    <b v="0"/>
    <n v="2"/>
    <b v="0"/>
    <x v="22"/>
    <n v="35"/>
    <n v="1742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2"/>
    <s v="GB"/>
    <s v="GBP"/>
    <n v="1447451756"/>
    <n v="1444856156"/>
    <b v="0"/>
    <n v="6"/>
    <b v="0"/>
    <x v="22"/>
    <n v="35"/>
    <n v="578.33000000000004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10000"/>
    <n v="3466"/>
    <x v="2"/>
    <s v="US"/>
    <s v="USD"/>
    <n v="1420085535"/>
    <n v="1414897935"/>
    <b v="0"/>
    <n v="0"/>
    <b v="0"/>
    <x v="22"/>
    <n v="35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2"/>
    <s v="IT"/>
    <s v="EUR"/>
    <n v="1464939520"/>
    <n v="1461051520"/>
    <b v="0"/>
    <n v="1"/>
    <b v="0"/>
    <x v="22"/>
    <n v="35"/>
    <n v="3466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2"/>
    <s v="GB"/>
    <s v="GBP"/>
    <n v="1423185900"/>
    <n v="1420766700"/>
    <b v="0"/>
    <n v="3"/>
    <b v="0"/>
    <x v="22"/>
    <n v="35"/>
    <n v="1155.10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10000"/>
    <n v="3465"/>
    <x v="2"/>
    <s v="US"/>
    <s v="USD"/>
    <n v="1417656699"/>
    <n v="1415064699"/>
    <b v="0"/>
    <n v="13"/>
    <b v="0"/>
    <x v="22"/>
    <n v="35"/>
    <n v="266.5400000000000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2"/>
    <s v="IT"/>
    <s v="EUR"/>
    <n v="1455964170"/>
    <n v="1450780170"/>
    <b v="0"/>
    <n v="1"/>
    <b v="0"/>
    <x v="22"/>
    <n v="35"/>
    <n v="346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2"/>
    <s v="US"/>
    <s v="USD"/>
    <n v="1483423467"/>
    <n v="1480831467"/>
    <b v="0"/>
    <n v="1"/>
    <b v="0"/>
    <x v="22"/>
    <n v="35"/>
    <n v="3453.69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2"/>
    <s v="US"/>
    <s v="USD"/>
    <n v="1439741591"/>
    <n v="1436285591"/>
    <b v="0"/>
    <n v="9"/>
    <b v="0"/>
    <x v="22"/>
    <n v="34"/>
    <n v="383.2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x v="22"/>
    <n v="34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0000"/>
    <n v="3440"/>
    <x v="2"/>
    <s v="US"/>
    <s v="USD"/>
    <n v="1442315460"/>
    <n v="1439696174"/>
    <b v="0"/>
    <n v="2"/>
    <b v="0"/>
    <x v="22"/>
    <n v="34"/>
    <n v="172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10000"/>
    <n v="3432"/>
    <x v="2"/>
    <s v="ES"/>
    <s v="EUR"/>
    <n v="1456397834"/>
    <n v="1453805834"/>
    <b v="0"/>
    <n v="1"/>
    <b v="0"/>
    <x v="22"/>
    <n v="34"/>
    <n v="34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2"/>
    <s v="US"/>
    <s v="USD"/>
    <n v="1476010619"/>
    <n v="1473418619"/>
    <b v="0"/>
    <n v="10"/>
    <b v="0"/>
    <x v="22"/>
    <n v="34"/>
    <n v="341.9"/>
    <x v="3"/>
    <s v="translations"/>
    <x v="1419"/>
    <d v="2016-10-09T10:56:59"/>
    <x v="2"/>
  </r>
  <r>
    <n v="1420"/>
    <s v="Shakespeare in the Hood - Romeo and Juliet"/>
    <s v="Help me butcher Shakespeare in a satirical fashion."/>
    <n v="10000"/>
    <n v="3417"/>
    <x v="2"/>
    <s v="US"/>
    <s v="USD"/>
    <n v="1467129686"/>
    <n v="1464969686"/>
    <b v="0"/>
    <n v="3"/>
    <b v="0"/>
    <x v="22"/>
    <n v="34"/>
    <n v="1139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2"/>
    <s v="SE"/>
    <s v="SEK"/>
    <n v="1423432709"/>
    <n v="1420840709"/>
    <b v="0"/>
    <n v="2"/>
    <b v="0"/>
    <x v="22"/>
    <n v="34"/>
    <n v="1707.5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2"/>
    <s v="NZ"/>
    <s v="NZD"/>
    <n v="1474436704"/>
    <n v="1471844704"/>
    <b v="0"/>
    <n v="2"/>
    <b v="0"/>
    <x v="22"/>
    <n v="34"/>
    <n v="1705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2"/>
    <s v="AU"/>
    <s v="AUD"/>
    <n v="1451637531"/>
    <n v="1449045531"/>
    <b v="0"/>
    <n v="1"/>
    <b v="0"/>
    <x v="22"/>
    <n v="34"/>
    <n v="34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10000"/>
    <n v="3407"/>
    <x v="2"/>
    <s v="US"/>
    <s v="USD"/>
    <n v="1479233602"/>
    <n v="1478106802"/>
    <b v="0"/>
    <n v="14"/>
    <b v="0"/>
    <x v="22"/>
    <n v="34"/>
    <n v="243.36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2"/>
    <s v="US"/>
    <s v="USD"/>
    <n v="1430276959"/>
    <n v="1427684959"/>
    <b v="0"/>
    <n v="0"/>
    <b v="0"/>
    <x v="22"/>
    <n v="34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2"/>
    <s v="DE"/>
    <s v="EUR"/>
    <n v="1440408120"/>
    <n v="1435224120"/>
    <b v="0"/>
    <n v="0"/>
    <b v="0"/>
    <x v="22"/>
    <n v="34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10000"/>
    <n v="3400"/>
    <x v="2"/>
    <s v="DE"/>
    <s v="EUR"/>
    <n v="1474230385"/>
    <n v="1471638385"/>
    <b v="0"/>
    <n v="4"/>
    <b v="0"/>
    <x v="22"/>
    <n v="34"/>
    <n v="85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2"/>
    <s v="ES"/>
    <s v="EUR"/>
    <n v="1459584417"/>
    <n v="1456996017"/>
    <b v="0"/>
    <n v="3"/>
    <b v="0"/>
    <x v="22"/>
    <n v="34"/>
    <n v="1132.7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22"/>
    <n v="34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10000"/>
    <n v="3395"/>
    <x v="2"/>
    <s v="US"/>
    <s v="USD"/>
    <n v="1419017488"/>
    <n v="1416339088"/>
    <b v="0"/>
    <n v="5"/>
    <b v="0"/>
    <x v="22"/>
    <n v="34"/>
    <n v="679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2"/>
    <s v="US"/>
    <s v="USD"/>
    <n v="1448517816"/>
    <n v="1445922216"/>
    <b v="0"/>
    <n v="47"/>
    <b v="0"/>
    <x v="22"/>
    <n v="34"/>
    <n v="72.17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10000"/>
    <n v="3390"/>
    <x v="2"/>
    <s v="US"/>
    <s v="USD"/>
    <n v="1437417828"/>
    <n v="1434825828"/>
    <b v="0"/>
    <n v="0"/>
    <b v="0"/>
    <x v="22"/>
    <n v="34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0000"/>
    <n v="3385"/>
    <x v="2"/>
    <s v="IT"/>
    <s v="EUR"/>
    <n v="1481367600"/>
    <n v="1477839675"/>
    <b v="0"/>
    <n v="10"/>
    <b v="0"/>
    <x v="22"/>
    <n v="34"/>
    <n v="338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10000"/>
    <n v="3385"/>
    <x v="2"/>
    <s v="DK"/>
    <s v="DKK"/>
    <n v="1433775600"/>
    <n v="1431973478"/>
    <b v="0"/>
    <n v="11"/>
    <b v="0"/>
    <x v="22"/>
    <n v="34"/>
    <n v="307.73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0000"/>
    <n v="3383"/>
    <x v="2"/>
    <s v="IT"/>
    <s v="EUR"/>
    <n v="1444589020"/>
    <n v="1441997020"/>
    <b v="0"/>
    <n v="2"/>
    <b v="0"/>
    <x v="22"/>
    <n v="34"/>
    <n v="1691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22"/>
    <n v="34"/>
    <n v="169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10000"/>
    <n v="3372.25"/>
    <x v="2"/>
    <s v="US"/>
    <s v="USD"/>
    <n v="1405227540"/>
    <n v="1402058739"/>
    <b v="0"/>
    <n v="22"/>
    <b v="0"/>
    <x v="22"/>
    <n v="34"/>
    <n v="153.2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2"/>
    <s v="DK"/>
    <s v="DKK"/>
    <n v="1461765300"/>
    <n v="1459198499"/>
    <b v="0"/>
    <n v="8"/>
    <b v="0"/>
    <x v="22"/>
    <n v="34"/>
    <n v="421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2"/>
    <s v="CA"/>
    <s v="CAD"/>
    <n v="1425758101"/>
    <n v="1423166101"/>
    <b v="0"/>
    <n v="6"/>
    <b v="0"/>
    <x v="22"/>
    <n v="34"/>
    <n v="56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2"/>
    <s v="IT"/>
    <s v="EUR"/>
    <n v="1464285463"/>
    <n v="1461693463"/>
    <b v="0"/>
    <n v="1"/>
    <b v="0"/>
    <x v="22"/>
    <n v="34"/>
    <n v="336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2"/>
    <s v="GB"/>
    <s v="GBP"/>
    <n v="1441995769"/>
    <n v="1436811769"/>
    <b v="0"/>
    <n v="3"/>
    <b v="0"/>
    <x v="22"/>
    <n v="34"/>
    <n v="1120.2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2"/>
    <s v="US"/>
    <s v="USD"/>
    <n v="1464190158"/>
    <n v="1461598158"/>
    <b v="0"/>
    <n v="0"/>
    <b v="0"/>
    <x v="22"/>
    <n v="34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2"/>
    <s v="FR"/>
    <s v="EUR"/>
    <n v="1483395209"/>
    <n v="1480803209"/>
    <b v="0"/>
    <n v="0"/>
    <b v="0"/>
    <x v="22"/>
    <n v="34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10000"/>
    <n v="3350"/>
    <x v="2"/>
    <s v="DE"/>
    <s v="EUR"/>
    <n v="1442091462"/>
    <n v="1436907462"/>
    <b v="0"/>
    <n v="0"/>
    <b v="0"/>
    <x v="22"/>
    <n v="34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2"/>
    <s v="DE"/>
    <s v="EUR"/>
    <n v="1434286855"/>
    <n v="1431694855"/>
    <b v="0"/>
    <n v="0"/>
    <b v="0"/>
    <x v="22"/>
    <n v="34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2"/>
    <s v="IT"/>
    <s v="EUR"/>
    <n v="1461235478"/>
    <n v="1459507478"/>
    <b v="0"/>
    <n v="0"/>
    <b v="0"/>
    <x v="22"/>
    <n v="33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10000"/>
    <n v="3330"/>
    <x v="2"/>
    <s v="US"/>
    <s v="USD"/>
    <n v="1467999134"/>
    <n v="1465407134"/>
    <b v="0"/>
    <n v="3"/>
    <b v="0"/>
    <x v="22"/>
    <n v="33"/>
    <n v="111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2"/>
    <s v="AU"/>
    <s v="AUD"/>
    <n v="1432272300"/>
    <n v="1429655318"/>
    <b v="0"/>
    <n v="0"/>
    <b v="0"/>
    <x v="22"/>
    <n v="33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2"/>
    <s v="US"/>
    <s v="USD"/>
    <n v="1431286105"/>
    <n v="1427138905"/>
    <b v="0"/>
    <n v="0"/>
    <b v="0"/>
    <x v="22"/>
    <n v="33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x v="22"/>
    <n v="33"/>
    <n v="3319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0000"/>
    <n v="3319"/>
    <x v="1"/>
    <s v="US"/>
    <s v="USD"/>
    <n v="1416355259"/>
    <n v="1413759659"/>
    <b v="0"/>
    <n v="2"/>
    <b v="0"/>
    <x v="22"/>
    <n v="33"/>
    <n v="1659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0000"/>
    <n v="3318"/>
    <x v="1"/>
    <s v="US"/>
    <s v="USD"/>
    <n v="1406566363"/>
    <n v="1403974363"/>
    <b v="0"/>
    <n v="0"/>
    <b v="0"/>
    <x v="22"/>
    <n v="33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1"/>
    <s v="FR"/>
    <s v="EUR"/>
    <n v="1492270947"/>
    <n v="1488386547"/>
    <b v="0"/>
    <n v="0"/>
    <b v="0"/>
    <x v="22"/>
    <n v="33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1"/>
    <s v="ES"/>
    <s v="EUR"/>
    <n v="1461535140"/>
    <n v="1459716480"/>
    <b v="0"/>
    <n v="1"/>
    <b v="0"/>
    <x v="22"/>
    <n v="33"/>
    <n v="33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1"/>
    <s v="US"/>
    <s v="USD"/>
    <n v="1409924340"/>
    <n v="1405181320"/>
    <b v="0"/>
    <n v="7"/>
    <b v="0"/>
    <x v="22"/>
    <n v="33"/>
    <n v="473.57"/>
    <x v="3"/>
    <s v="translations"/>
    <x v="1455"/>
    <d v="2014-09-05T13:39:00"/>
    <x v="3"/>
  </r>
  <r>
    <n v="1456"/>
    <s v="Sometimes you don't need love (Canceled)"/>
    <s v="English Version of my auto-published novel"/>
    <n v="10000"/>
    <n v="3307"/>
    <x v="1"/>
    <s v="IT"/>
    <s v="EUR"/>
    <n v="1483459365"/>
    <n v="1480867365"/>
    <b v="0"/>
    <n v="3"/>
    <b v="0"/>
    <x v="22"/>
    <n v="33"/>
    <n v="1102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10000"/>
    <n v="3305"/>
    <x v="1"/>
    <s v="US"/>
    <s v="USD"/>
    <n v="1447281044"/>
    <n v="1444685444"/>
    <b v="0"/>
    <n v="0"/>
    <b v="0"/>
    <x v="22"/>
    <n v="33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1"/>
    <s v="US"/>
    <s v="USD"/>
    <n v="1407729600"/>
    <n v="1405097760"/>
    <b v="0"/>
    <n v="0"/>
    <b v="0"/>
    <x v="22"/>
    <n v="33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10000"/>
    <n v="3292"/>
    <x v="1"/>
    <s v="DK"/>
    <s v="DKK"/>
    <n v="1449077100"/>
    <n v="1446612896"/>
    <b v="0"/>
    <n v="0"/>
    <b v="0"/>
    <x v="22"/>
    <n v="33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10000"/>
    <n v="3289"/>
    <x v="1"/>
    <s v="US"/>
    <s v="USD"/>
    <n v="1417391100"/>
    <n v="1412371898"/>
    <b v="0"/>
    <n v="0"/>
    <b v="0"/>
    <x v="22"/>
    <n v="33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x v="23"/>
    <n v="33"/>
    <n v="9.630000000000000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x v="23"/>
    <n v="33"/>
    <n v="21.83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x v="23"/>
    <n v="33"/>
    <n v="131"/>
    <x v="3"/>
    <s v="radio &amp; podcasts"/>
    <x v="1463"/>
    <d v="2013-04-07T20:52:18"/>
    <x v="4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x v="23"/>
    <n v="33"/>
    <n v="13.9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x v="23"/>
    <n v="33"/>
    <n v="1.2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x v="23"/>
    <n v="33"/>
    <n v="13.1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x v="23"/>
    <n v="33"/>
    <n v="5.4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x v="23"/>
    <n v="33"/>
    <n v="11.1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x v="23"/>
    <n v="33"/>
    <n v="10.1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x v="23"/>
    <n v="33"/>
    <n v="40.1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x v="23"/>
    <n v="33"/>
    <n v="9.4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x v="23"/>
    <n v="32"/>
    <n v="9.6300000000000008"/>
    <x v="3"/>
    <s v="radio &amp; podcasts"/>
    <x v="1472"/>
    <d v="2013-10-16T13:01:43"/>
    <x v="4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x v="23"/>
    <n v="32"/>
    <n v="68.73999999999999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x v="23"/>
    <n v="32"/>
    <n v="42.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x v="23"/>
    <n v="32"/>
    <n v="7.3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x v="23"/>
    <n v="32"/>
    <n v="3.5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x v="23"/>
    <n v="32"/>
    <n v="8.7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x v="23"/>
    <n v="32"/>
    <n v="0.16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x v="23"/>
    <n v="32"/>
    <n v="45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x v="23"/>
    <n v="32"/>
    <n v="5.05999999999999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2"/>
    <s v="CA"/>
    <s v="CAD"/>
    <n v="1383430145"/>
    <n v="1380838145"/>
    <b v="0"/>
    <n v="6"/>
    <b v="0"/>
    <x v="10"/>
    <n v="32"/>
    <n v="535.1699999999999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2"/>
    <s v="US"/>
    <s v="USD"/>
    <n v="1347004260"/>
    <n v="1345062936"/>
    <b v="0"/>
    <n v="1"/>
    <b v="0"/>
    <x v="10"/>
    <n v="32"/>
    <n v="321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10000"/>
    <n v="3205"/>
    <x v="2"/>
    <s v="US"/>
    <s v="USD"/>
    <n v="1469162275"/>
    <n v="1467002275"/>
    <b v="0"/>
    <n v="2"/>
    <b v="0"/>
    <x v="10"/>
    <n v="32"/>
    <n v="1602.5"/>
    <x v="3"/>
    <s v="fiction"/>
    <x v="1483"/>
    <d v="2016-07-22T04:37:55"/>
    <x v="2"/>
  </r>
  <r>
    <n v="1484"/>
    <s v="a book called filtered down thru the stars"/>
    <s v="The mussings of an old wizard"/>
    <n v="10000"/>
    <n v="3201"/>
    <x v="2"/>
    <s v="US"/>
    <s v="USD"/>
    <n v="1342882260"/>
    <n v="1337834963"/>
    <b v="0"/>
    <n v="0"/>
    <b v="0"/>
    <x v="10"/>
    <n v="32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10000"/>
    <n v="3200"/>
    <x v="2"/>
    <s v="US"/>
    <s v="USD"/>
    <n v="1434827173"/>
    <n v="1430939173"/>
    <b v="0"/>
    <n v="3"/>
    <b v="0"/>
    <x v="10"/>
    <n v="32"/>
    <n v="1066.67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2"/>
    <s v="US"/>
    <s v="USD"/>
    <n v="1425009761"/>
    <n v="1422417761"/>
    <b v="0"/>
    <n v="3"/>
    <b v="0"/>
    <x v="10"/>
    <n v="32"/>
    <n v="1066.6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10"/>
    <n v="32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0000"/>
    <n v="3190"/>
    <x v="2"/>
    <s v="AU"/>
    <s v="AUD"/>
    <n v="1388928660"/>
    <n v="1386336660"/>
    <b v="0"/>
    <n v="6"/>
    <b v="0"/>
    <x v="10"/>
    <n v="32"/>
    <n v="531.66999999999996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2"/>
    <s v="US"/>
    <s v="USD"/>
    <n v="1352994052"/>
    <n v="1350398452"/>
    <b v="0"/>
    <n v="0"/>
    <b v="0"/>
    <x v="10"/>
    <n v="32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2"/>
    <s v="US"/>
    <s v="USD"/>
    <n v="1380720474"/>
    <n v="1378214874"/>
    <b v="0"/>
    <n v="19"/>
    <b v="0"/>
    <x v="10"/>
    <n v="32"/>
    <n v="167.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0000"/>
    <n v="3178"/>
    <x v="2"/>
    <s v="US"/>
    <s v="USD"/>
    <n v="1424014680"/>
    <n v="1418922443"/>
    <b v="0"/>
    <n v="1"/>
    <b v="0"/>
    <x v="10"/>
    <n v="32"/>
    <n v="317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2"/>
    <s v="US"/>
    <s v="USD"/>
    <n v="1308431646"/>
    <n v="1305839646"/>
    <b v="0"/>
    <n v="2"/>
    <b v="0"/>
    <x v="10"/>
    <n v="32"/>
    <n v="1587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10000"/>
    <n v="3172"/>
    <x v="2"/>
    <s v="US"/>
    <s v="USD"/>
    <n v="1371415675"/>
    <n v="1368823675"/>
    <b v="0"/>
    <n v="0"/>
    <b v="0"/>
    <x v="10"/>
    <n v="32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2"/>
    <s v="US"/>
    <s v="USD"/>
    <n v="1428075480"/>
    <n v="1425489613"/>
    <b v="0"/>
    <n v="11"/>
    <b v="0"/>
    <x v="10"/>
    <n v="32"/>
    <n v="288.27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10000"/>
    <n v="3170"/>
    <x v="2"/>
    <s v="US"/>
    <s v="USD"/>
    <n v="1314471431"/>
    <n v="1311879431"/>
    <b v="0"/>
    <n v="0"/>
    <b v="0"/>
    <x v="10"/>
    <n v="32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0000"/>
    <n v="3160"/>
    <x v="2"/>
    <s v="US"/>
    <s v="USD"/>
    <n v="1410866659"/>
    <n v="1405682659"/>
    <b v="0"/>
    <n v="0"/>
    <b v="0"/>
    <x v="10"/>
    <n v="32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0000"/>
    <n v="3158"/>
    <x v="2"/>
    <s v="US"/>
    <s v="USD"/>
    <n v="1375299780"/>
    <n v="1371655522"/>
    <b v="0"/>
    <n v="1"/>
    <b v="0"/>
    <x v="10"/>
    <n v="32"/>
    <n v="3158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2"/>
    <s v="US"/>
    <s v="USD"/>
    <n v="1409787378"/>
    <n v="1405899378"/>
    <b v="0"/>
    <n v="3"/>
    <b v="0"/>
    <x v="10"/>
    <n v="32"/>
    <n v="1051.67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10000"/>
    <n v="3150"/>
    <x v="2"/>
    <s v="US"/>
    <s v="USD"/>
    <n v="1470355833"/>
    <n v="1465171833"/>
    <b v="0"/>
    <n v="1"/>
    <b v="0"/>
    <x v="10"/>
    <n v="32"/>
    <n v="315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2"/>
    <s v="US"/>
    <s v="USD"/>
    <n v="1367444557"/>
    <n v="1364852557"/>
    <b v="0"/>
    <n v="15"/>
    <b v="0"/>
    <x v="10"/>
    <n v="31"/>
    <n v="209.87"/>
    <x v="3"/>
    <s v="fiction"/>
    <x v="1500"/>
    <d v="2013-05-01T21:42:37"/>
    <x v="4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x v="20"/>
    <n v="31"/>
    <n v="3.5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x v="20"/>
    <n v="31"/>
    <n v="9.529999999999999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x v="20"/>
    <n v="31"/>
    <n v="44.1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x v="20"/>
    <n v="31"/>
    <n v="11.6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x v="20"/>
    <n v="31"/>
    <n v="9.0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x v="20"/>
    <n v="31"/>
    <n v="72.599999999999994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x v="20"/>
    <n v="31"/>
    <n v="94.5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x v="20"/>
    <n v="31"/>
    <n v="14.7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x v="20"/>
    <n v="32"/>
    <n v="15.8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x v="20"/>
    <n v="32"/>
    <n v="7.67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x v="20"/>
    <n v="32"/>
    <n v="15.0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x v="20"/>
    <n v="32"/>
    <n v="9.2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x v="20"/>
    <n v="32"/>
    <n v="14.4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x v="20"/>
    <n v="32"/>
    <n v="17.6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x v="20"/>
    <n v="33"/>
    <n v="5.5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x v="20"/>
    <n v="32"/>
    <n v="26.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x v="20"/>
    <n v="32"/>
    <n v="5.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x v="20"/>
    <n v="32"/>
    <n v="13.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x v="20"/>
    <n v="32"/>
    <n v="21.24"/>
    <x v="8"/>
    <s v="photobooks"/>
    <x v="1519"/>
    <d v="2014-06-20T21:59:00"/>
    <x v="3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x v="20"/>
    <n v="32"/>
    <n v="18.37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x v="20"/>
    <n v="32"/>
    <n v="13.0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x v="20"/>
    <n v="32"/>
    <n v="6.7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x v="20"/>
    <n v="32"/>
    <n v="12.7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x v="20"/>
    <n v="33"/>
    <n v="109.2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x v="20"/>
    <n v="34"/>
    <n v="21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x v="20"/>
    <n v="34"/>
    <n v="10.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x v="20"/>
    <n v="34"/>
    <n v="43.6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x v="20"/>
    <n v="34"/>
    <n v="19.0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x v="20"/>
    <n v="34"/>
    <n v="21.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x v="20"/>
    <n v="34"/>
    <n v="3.48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x v="20"/>
    <n v="34"/>
    <n v="41.7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x v="20"/>
    <n v="34"/>
    <n v="10.3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x v="20"/>
    <n v="34"/>
    <n v="4.099999999999999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x v="20"/>
    <n v="34"/>
    <n v="8.23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x v="20"/>
    <n v="34"/>
    <n v="27.5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x v="20"/>
    <n v="34"/>
    <n v="6.6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x v="20"/>
    <n v="34"/>
    <n v="13.5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x v="20"/>
    <n v="34"/>
    <n v="65.959999999999994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x v="20"/>
    <n v="34"/>
    <n v="10.6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x v="20"/>
    <n v="34"/>
    <n v="30.9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9000"/>
    <n v="3030"/>
    <x v="2"/>
    <s v="US"/>
    <s v="USD"/>
    <n v="1420045538"/>
    <n v="1417453538"/>
    <b v="0"/>
    <n v="2"/>
    <b v="0"/>
    <x v="24"/>
    <n v="34"/>
    <n v="1515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9000"/>
    <n v="3025.66"/>
    <x v="2"/>
    <s v="CA"/>
    <s v="CAD"/>
    <n v="1435708500"/>
    <n v="1434412500"/>
    <b v="0"/>
    <n v="1"/>
    <b v="0"/>
    <x v="24"/>
    <n v="34"/>
    <n v="3025.66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9000"/>
    <n v="3022"/>
    <x v="2"/>
    <s v="US"/>
    <s v="USD"/>
    <n v="1416662034"/>
    <n v="1414066434"/>
    <b v="0"/>
    <n v="1"/>
    <b v="0"/>
    <x v="24"/>
    <n v="34"/>
    <n v="3022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9000"/>
    <n v="3017"/>
    <x v="2"/>
    <s v="US"/>
    <s v="USD"/>
    <n v="1427847480"/>
    <n v="1424222024"/>
    <b v="0"/>
    <n v="0"/>
    <b v="0"/>
    <x v="24"/>
    <n v="34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9000"/>
    <n v="3017"/>
    <x v="2"/>
    <s v="US"/>
    <s v="USD"/>
    <n v="1425330960"/>
    <n v="1422393234"/>
    <b v="0"/>
    <n v="1"/>
    <b v="0"/>
    <x v="24"/>
    <n v="34"/>
    <n v="3017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9000"/>
    <n v="3015.73"/>
    <x v="2"/>
    <s v="GB"/>
    <s v="GBP"/>
    <n v="1410930399"/>
    <n v="1405746399"/>
    <b v="0"/>
    <n v="11"/>
    <b v="0"/>
    <x v="24"/>
    <n v="34"/>
    <n v="274.1600000000000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9000"/>
    <n v="3015"/>
    <x v="2"/>
    <s v="US"/>
    <s v="USD"/>
    <n v="1487844882"/>
    <n v="1487240082"/>
    <b v="0"/>
    <n v="0"/>
    <b v="0"/>
    <x v="24"/>
    <n v="34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8925"/>
    <n v="3015"/>
    <x v="2"/>
    <s v="US"/>
    <s v="USD"/>
    <n v="1447020620"/>
    <n v="1444425020"/>
    <b v="0"/>
    <n v="1"/>
    <b v="0"/>
    <x v="24"/>
    <n v="34"/>
    <n v="301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8888"/>
    <n v="3014"/>
    <x v="2"/>
    <s v="US"/>
    <s v="USD"/>
    <n v="1446524159"/>
    <n v="1443928559"/>
    <b v="0"/>
    <n v="6"/>
    <b v="0"/>
    <x v="24"/>
    <n v="34"/>
    <n v="502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2"/>
    <s v="GB"/>
    <s v="GBP"/>
    <n v="1463050034"/>
    <n v="1460458034"/>
    <b v="0"/>
    <n v="7"/>
    <b v="0"/>
    <x v="24"/>
    <n v="34"/>
    <n v="430.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8880"/>
    <n v="3010.01"/>
    <x v="2"/>
    <s v="US"/>
    <s v="USD"/>
    <n v="1432756039"/>
    <n v="1430164039"/>
    <b v="0"/>
    <n v="0"/>
    <b v="0"/>
    <x v="24"/>
    <n v="34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2"/>
    <s v="US"/>
    <s v="USD"/>
    <n v="1412135940"/>
    <n v="1410366708"/>
    <b v="0"/>
    <n v="16"/>
    <b v="0"/>
    <x v="24"/>
    <n v="34"/>
    <n v="187.81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2"/>
    <s v="US"/>
    <s v="USD"/>
    <n v="1441176447"/>
    <n v="1438584447"/>
    <b v="0"/>
    <n v="0"/>
    <b v="0"/>
    <x v="24"/>
    <n v="34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8750"/>
    <n v="3002"/>
    <x v="2"/>
    <s v="AU"/>
    <s v="AUD"/>
    <n v="1438495390"/>
    <n v="1435903390"/>
    <b v="0"/>
    <n v="0"/>
    <b v="0"/>
    <x v="24"/>
    <n v="34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8750"/>
    <n v="3001"/>
    <x v="2"/>
    <s v="US"/>
    <s v="USD"/>
    <n v="1442509200"/>
    <n v="1440513832"/>
    <b v="0"/>
    <n v="0"/>
    <b v="0"/>
    <x v="24"/>
    <n v="34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8600"/>
    <n v="3000"/>
    <x v="2"/>
    <s v="CA"/>
    <s v="CAD"/>
    <n v="1467603624"/>
    <n v="1465011624"/>
    <b v="0"/>
    <n v="12"/>
    <b v="0"/>
    <x v="24"/>
    <n v="35"/>
    <n v="25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8500"/>
    <n v="3000"/>
    <x v="2"/>
    <s v="US"/>
    <s v="USD"/>
    <n v="1411227633"/>
    <n v="1408549233"/>
    <b v="0"/>
    <n v="1"/>
    <b v="0"/>
    <x v="24"/>
    <n v="35"/>
    <n v="3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8500"/>
    <n v="3000"/>
    <x v="2"/>
    <s v="GB"/>
    <s v="GBP"/>
    <n v="1440763920"/>
    <n v="1435656759"/>
    <b v="0"/>
    <n v="3"/>
    <b v="0"/>
    <x v="24"/>
    <n v="35"/>
    <n v="100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8500"/>
    <n v="3000"/>
    <x v="2"/>
    <s v="US"/>
    <s v="USD"/>
    <n v="1430270199"/>
    <n v="1428974199"/>
    <b v="0"/>
    <n v="1"/>
    <b v="0"/>
    <x v="24"/>
    <n v="35"/>
    <n v="3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8500"/>
    <n v="3000"/>
    <x v="2"/>
    <s v="US"/>
    <s v="USD"/>
    <n v="1415842193"/>
    <n v="1414110593"/>
    <b v="0"/>
    <n v="4"/>
    <b v="0"/>
    <x v="24"/>
    <n v="35"/>
    <n v="7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1"/>
    <s v="US"/>
    <s v="USD"/>
    <n v="1383789603"/>
    <n v="1381194003"/>
    <b v="0"/>
    <n v="1"/>
    <b v="0"/>
    <x v="25"/>
    <n v="35"/>
    <n v="30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1"/>
    <s v="US"/>
    <s v="USD"/>
    <n v="1259715000"/>
    <n v="1253712916"/>
    <b v="0"/>
    <n v="0"/>
    <b v="0"/>
    <x v="25"/>
    <n v="35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1"/>
    <s v="GB"/>
    <s v="GBP"/>
    <n v="1394815751"/>
    <n v="1389635351"/>
    <b v="0"/>
    <n v="2"/>
    <b v="0"/>
    <x v="25"/>
    <n v="35"/>
    <n v="150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8500"/>
    <n v="3000"/>
    <x v="1"/>
    <s v="US"/>
    <s v="USD"/>
    <n v="1432843500"/>
    <n v="1430124509"/>
    <b v="0"/>
    <n v="1"/>
    <b v="0"/>
    <x v="25"/>
    <n v="35"/>
    <n v="3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1"/>
    <s v="US"/>
    <s v="USD"/>
    <n v="1307554261"/>
    <n v="1304962261"/>
    <b v="0"/>
    <n v="1"/>
    <b v="0"/>
    <x v="25"/>
    <n v="35"/>
    <n v="2994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8500"/>
    <n v="2993"/>
    <x v="1"/>
    <s v="US"/>
    <s v="USD"/>
    <n v="1469656800"/>
    <n v="1467151204"/>
    <b v="0"/>
    <n v="59"/>
    <b v="0"/>
    <x v="25"/>
    <n v="35"/>
    <n v="50.7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25"/>
    <n v="35"/>
    <n v="23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1"/>
    <s v="US"/>
    <s v="USD"/>
    <n v="1419384585"/>
    <n v="1416360585"/>
    <b v="0"/>
    <n v="22"/>
    <b v="0"/>
    <x v="25"/>
    <n v="35"/>
    <n v="135.05000000000001"/>
    <x v="3"/>
    <s v="art books"/>
    <x v="1568"/>
    <d v="2014-12-24T01:29:45"/>
    <x v="3"/>
  </r>
  <r>
    <n v="1569"/>
    <s v="to be removed (Canceled)"/>
    <s v="to be removed"/>
    <n v="8500"/>
    <n v="2965"/>
    <x v="1"/>
    <s v="US"/>
    <s v="USD"/>
    <n v="1369498714"/>
    <n v="1366906714"/>
    <b v="0"/>
    <n v="0"/>
    <b v="0"/>
    <x v="25"/>
    <n v="35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8500"/>
    <n v="2960"/>
    <x v="1"/>
    <s v="US"/>
    <s v="USD"/>
    <n v="1460140282"/>
    <n v="1457551882"/>
    <b v="0"/>
    <n v="52"/>
    <b v="0"/>
    <x v="25"/>
    <n v="35"/>
    <n v="5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1"/>
    <s v="GB"/>
    <s v="GBP"/>
    <n v="1434738483"/>
    <n v="1432146483"/>
    <b v="0"/>
    <n v="4"/>
    <b v="0"/>
    <x v="25"/>
    <n v="35"/>
    <n v="738.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1"/>
    <s v="GB"/>
    <s v="GBP"/>
    <n v="1456703940"/>
    <n v="1454546859"/>
    <b v="0"/>
    <n v="3"/>
    <b v="0"/>
    <x v="25"/>
    <n v="35"/>
    <n v="98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1"/>
    <s v="CA"/>
    <s v="CAD"/>
    <n v="1491019140"/>
    <n v="1487548802"/>
    <b v="0"/>
    <n v="3"/>
    <b v="0"/>
    <x v="25"/>
    <n v="35"/>
    <n v="98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1"/>
    <s v="US"/>
    <s v="USD"/>
    <n v="1424211329"/>
    <n v="1421187329"/>
    <b v="0"/>
    <n v="6"/>
    <b v="0"/>
    <x v="25"/>
    <n v="35"/>
    <n v="489.17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1"/>
    <s v="US"/>
    <s v="USD"/>
    <n v="1404909296"/>
    <n v="1402317296"/>
    <b v="0"/>
    <n v="35"/>
    <b v="0"/>
    <x v="25"/>
    <n v="35"/>
    <n v="83.7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8200"/>
    <n v="2930.69"/>
    <x v="1"/>
    <s v="US"/>
    <s v="USD"/>
    <n v="1435698368"/>
    <n v="1431810368"/>
    <b v="0"/>
    <n v="10"/>
    <b v="0"/>
    <x v="25"/>
    <n v="36"/>
    <n v="293.0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1"/>
    <s v="US"/>
    <s v="USD"/>
    <n v="1343161248"/>
    <n v="1337977248"/>
    <b v="0"/>
    <n v="2"/>
    <b v="0"/>
    <x v="25"/>
    <n v="37"/>
    <n v="14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1"/>
    <s v="US"/>
    <s v="USD"/>
    <n v="1283392800"/>
    <n v="1281317691"/>
    <b v="0"/>
    <n v="4"/>
    <b v="0"/>
    <x v="25"/>
    <n v="37"/>
    <n v="732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8000"/>
    <n v="2925"/>
    <x v="1"/>
    <s v="US"/>
    <s v="USD"/>
    <n v="1377734091"/>
    <n v="1374882891"/>
    <b v="0"/>
    <n v="2"/>
    <b v="0"/>
    <x v="25"/>
    <n v="37"/>
    <n v="1462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8000"/>
    <n v="2923"/>
    <x v="1"/>
    <s v="US"/>
    <s v="USD"/>
    <n v="1337562726"/>
    <n v="1332378726"/>
    <b v="0"/>
    <n v="0"/>
    <b v="0"/>
    <x v="25"/>
    <n v="37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8000"/>
    <n v="2908"/>
    <x v="2"/>
    <s v="GB"/>
    <s v="GBP"/>
    <n v="1450521990"/>
    <n v="1447757190"/>
    <b v="0"/>
    <n v="1"/>
    <b v="0"/>
    <x v="26"/>
    <n v="36"/>
    <n v="2908"/>
    <x v="8"/>
    <s v="places"/>
    <x v="1581"/>
    <d v="2015-12-19T10:46:30"/>
    <x v="0"/>
  </r>
  <r>
    <n v="1582"/>
    <s v="Scenes from New Orleans"/>
    <s v="I create canvas prints of images from in and around New Orleans"/>
    <n v="8000"/>
    <n v="2889"/>
    <x v="2"/>
    <s v="US"/>
    <s v="USD"/>
    <n v="1445894400"/>
    <n v="1440961053"/>
    <b v="0"/>
    <n v="3"/>
    <b v="0"/>
    <x v="26"/>
    <n v="36"/>
    <n v="963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2"/>
    <s v="GB"/>
    <s v="GBP"/>
    <n v="1411681391"/>
    <n v="1409089391"/>
    <b v="0"/>
    <n v="1"/>
    <b v="0"/>
    <x v="26"/>
    <n v="36"/>
    <n v="288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8000"/>
    <n v="2881"/>
    <x v="2"/>
    <s v="US"/>
    <s v="USD"/>
    <n v="1401464101"/>
    <n v="1400600101"/>
    <b v="0"/>
    <n v="0"/>
    <b v="0"/>
    <x v="26"/>
    <n v="36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8000"/>
    <n v="2879"/>
    <x v="2"/>
    <s v="CA"/>
    <s v="CAD"/>
    <n v="1482663600"/>
    <n v="1480800568"/>
    <b v="0"/>
    <n v="12"/>
    <b v="0"/>
    <x v="26"/>
    <n v="36"/>
    <n v="239.92"/>
    <x v="8"/>
    <s v="places"/>
    <x v="1585"/>
    <d v="2016-12-25T11:00:00"/>
    <x v="2"/>
  </r>
  <r>
    <n v="1586"/>
    <s v="Missouri In Pictures"/>
    <s v="Show the world the beauty that is in all of our back yards!"/>
    <n v="8000"/>
    <n v="2876"/>
    <x v="2"/>
    <s v="US"/>
    <s v="USD"/>
    <n v="1428197422"/>
    <n v="1425609022"/>
    <b v="0"/>
    <n v="0"/>
    <b v="0"/>
    <x v="26"/>
    <n v="36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2"/>
    <s v="US"/>
    <s v="USD"/>
    <n v="1418510965"/>
    <n v="1415918965"/>
    <b v="0"/>
    <n v="1"/>
    <b v="0"/>
    <x v="26"/>
    <n v="36"/>
    <n v="2871"/>
    <x v="8"/>
    <s v="places"/>
    <x v="1587"/>
    <d v="2014-12-13T22:49:25"/>
    <x v="3"/>
  </r>
  <r>
    <n v="1588"/>
    <s v="The Right Side of Texas"/>
    <s v="Southeast Texas as seen through the lens of a cell phone camera"/>
    <n v="8000"/>
    <n v="2870"/>
    <x v="2"/>
    <s v="US"/>
    <s v="USD"/>
    <n v="1422735120"/>
    <n v="1420091999"/>
    <b v="0"/>
    <n v="0"/>
    <b v="0"/>
    <x v="26"/>
    <n v="36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8000"/>
    <n v="2867.99"/>
    <x v="2"/>
    <s v="US"/>
    <s v="USD"/>
    <n v="1444433886"/>
    <n v="1441841886"/>
    <b v="0"/>
    <n v="0"/>
    <b v="0"/>
    <x v="26"/>
    <n v="36"/>
    <s v="No Backers"/>
    <x v="8"/>
    <s v="places"/>
    <x v="1589"/>
    <d v="2015-10-09T23:38:06"/>
    <x v="0"/>
  </r>
  <r>
    <n v="1590"/>
    <s v="An Italian Adventure"/>
    <s v="Discover Italy through photography."/>
    <n v="8000"/>
    <n v="2864"/>
    <x v="2"/>
    <s v="IT"/>
    <s v="EUR"/>
    <n v="1443040464"/>
    <n v="1440448464"/>
    <b v="0"/>
    <n v="2"/>
    <b v="0"/>
    <x v="26"/>
    <n v="36"/>
    <n v="143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2"/>
    <s v="GB"/>
    <s v="GBP"/>
    <n v="1459700741"/>
    <n v="1457112341"/>
    <b v="0"/>
    <n v="92"/>
    <b v="0"/>
    <x v="26"/>
    <n v="36"/>
    <n v="31.0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8000"/>
    <n v="2856"/>
    <x v="2"/>
    <s v="US"/>
    <s v="USD"/>
    <n v="1427503485"/>
    <n v="1423619085"/>
    <b v="0"/>
    <n v="0"/>
    <b v="0"/>
    <x v="26"/>
    <n v="36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8000"/>
    <n v="2842"/>
    <x v="2"/>
    <s v="US"/>
    <s v="USD"/>
    <n v="1425154655"/>
    <n v="1422562655"/>
    <b v="0"/>
    <n v="3"/>
    <b v="0"/>
    <x v="26"/>
    <n v="36"/>
    <n v="947.3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8000"/>
    <n v="2842"/>
    <x v="2"/>
    <s v="US"/>
    <s v="USD"/>
    <n v="1463329260"/>
    <n v="1458147982"/>
    <b v="0"/>
    <n v="10"/>
    <b v="0"/>
    <x v="26"/>
    <n v="36"/>
    <n v="284.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8000"/>
    <n v="2841"/>
    <x v="2"/>
    <s v="US"/>
    <s v="USD"/>
    <n v="1403122380"/>
    <n v="1400634728"/>
    <b v="0"/>
    <n v="7"/>
    <b v="0"/>
    <x v="26"/>
    <n v="36"/>
    <n v="405.86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8000"/>
    <n v="2836"/>
    <x v="2"/>
    <s v="GB"/>
    <s v="GBP"/>
    <n v="1418469569"/>
    <n v="1414577969"/>
    <b v="0"/>
    <n v="3"/>
    <b v="0"/>
    <x v="26"/>
    <n v="35"/>
    <n v="945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8000"/>
    <n v="2835"/>
    <x v="2"/>
    <s v="US"/>
    <s v="USD"/>
    <n v="1474360197"/>
    <n v="1471768197"/>
    <b v="0"/>
    <n v="0"/>
    <b v="0"/>
    <x v="26"/>
    <n v="35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0"/>
    <n v="2833"/>
    <x v="2"/>
    <s v="US"/>
    <s v="USD"/>
    <n v="1437926458"/>
    <n v="1432742458"/>
    <b v="0"/>
    <n v="1"/>
    <b v="0"/>
    <x v="26"/>
    <n v="35"/>
    <n v="2833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8000"/>
    <n v="2831"/>
    <x v="2"/>
    <s v="GB"/>
    <s v="GBP"/>
    <n v="1460116576"/>
    <n v="1457528176"/>
    <b v="0"/>
    <n v="0"/>
    <b v="0"/>
    <x v="26"/>
    <n v="35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8000"/>
    <n v="2826.43"/>
    <x v="2"/>
    <s v="US"/>
    <s v="USD"/>
    <n v="1405401060"/>
    <n v="1401585752"/>
    <b v="0"/>
    <n v="9"/>
    <b v="0"/>
    <x v="26"/>
    <n v="35"/>
    <n v="314.05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x v="11"/>
    <n v="35"/>
    <n v="50.4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x v="11"/>
    <n v="35"/>
    <n v="87.6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x v="11"/>
    <n v="35"/>
    <n v="93.4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x v="11"/>
    <n v="35"/>
    <n v="4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x v="11"/>
    <n v="35"/>
    <n v="63.6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11"/>
    <n v="35"/>
    <n v="30.3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x v="11"/>
    <n v="35"/>
    <n v="13.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x v="11"/>
    <n v="34"/>
    <n v="119.78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x v="11"/>
    <n v="34"/>
    <n v="687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x v="11"/>
    <n v="34"/>
    <n v="24.55"/>
    <x v="4"/>
    <s v="rock"/>
    <x v="1610"/>
    <d v="2012-12-15T22:11:50"/>
    <x v="5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x v="11"/>
    <n v="34"/>
    <n v="101.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x v="11"/>
    <n v="34"/>
    <n v="249.64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x v="11"/>
    <n v="34"/>
    <n v="105.1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x v="11"/>
    <n v="34"/>
    <n v="35.5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11"/>
    <n v="34"/>
    <n v="20.0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x v="11"/>
    <n v="34"/>
    <n v="17.3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x v="11"/>
    <n v="34"/>
    <n v="17.25"/>
    <x v="4"/>
    <s v="rock"/>
    <x v="1617"/>
    <d v="2013-11-01T19:00:00"/>
    <x v="4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x v="11"/>
    <n v="34"/>
    <n v="100.93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x v="11"/>
    <n v="34"/>
    <n v="118.09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x v="11"/>
    <n v="34"/>
    <n v="159.5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x v="11"/>
    <n v="34"/>
    <n v="73.239999999999995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x v="11"/>
    <n v="34"/>
    <n v="41.63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x v="11"/>
    <n v="34"/>
    <n v="150.28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x v="11"/>
    <n v="34"/>
    <n v="10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x v="11"/>
    <n v="34"/>
    <n v="25.96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11"/>
    <n v="34"/>
    <n v="2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x v="11"/>
    <n v="34"/>
    <n v="70.8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x v="11"/>
    <n v="34"/>
    <n v="30.57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x v="11"/>
    <n v="34"/>
    <n v="32.79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x v="11"/>
    <n v="34"/>
    <n v="21.2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x v="11"/>
    <n v="34"/>
    <n v="20.1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x v="11"/>
    <n v="33"/>
    <n v="56.8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x v="11"/>
    <n v="33"/>
    <n v="46.03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x v="11"/>
    <n v="33"/>
    <n v="83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x v="11"/>
    <n v="33"/>
    <n v="71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x v="11"/>
    <n v="33"/>
    <n v="30.4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x v="11"/>
    <n v="33"/>
    <n v="176.67"/>
    <x v="4"/>
    <s v="rock"/>
    <x v="1637"/>
    <d v="2009-12-31T23:39:00"/>
    <x v="8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x v="11"/>
    <n v="33"/>
    <n v="98.02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x v="11"/>
    <n v="33"/>
    <n v="138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x v="11"/>
    <n v="33"/>
    <n v="155"/>
    <x v="4"/>
    <s v="rock"/>
    <x v="1640"/>
    <d v="2010-08-03T01:59:00"/>
    <x v="7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x v="27"/>
    <n v="33"/>
    <n v="101.1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x v="27"/>
    <n v="33"/>
    <n v="93.9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x v="27"/>
    <n v="33"/>
    <n v="71.08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x v="27"/>
    <n v="33"/>
    <n v="20.47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x v="27"/>
    <n v="33"/>
    <n v="261.8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x v="27"/>
    <n v="33"/>
    <n v="31.5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x v="27"/>
    <n v="33"/>
    <n v="56.8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x v="27"/>
    <n v="33"/>
    <n v="28.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x v="27"/>
    <n v="33"/>
    <n v="32.2000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x v="27"/>
    <n v="33"/>
    <n v="81.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x v="27"/>
    <n v="33"/>
    <n v="130.3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x v="27"/>
    <n v="33"/>
    <n v="37.229999999999997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x v="27"/>
    <n v="33"/>
    <n v="15.5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x v="27"/>
    <n v="33"/>
    <n v="76.47"/>
    <x v="4"/>
    <s v="pop"/>
    <x v="1654"/>
    <d v="2012-04-18T21:22:40"/>
    <x v="5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x v="27"/>
    <n v="33"/>
    <n v="54.17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x v="27"/>
    <n v="33"/>
    <n v="54.1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x v="27"/>
    <n v="32"/>
    <n v="11.76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x v="27"/>
    <n v="32"/>
    <n v="24.2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x v="27"/>
    <n v="32"/>
    <n v="57.64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x v="27"/>
    <n v="33"/>
    <n v="71.8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27"/>
    <n v="33"/>
    <n v="25.5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x v="27"/>
    <n v="33"/>
    <n v="41.6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x v="27"/>
    <n v="33"/>
    <n v="80.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x v="27"/>
    <n v="33"/>
    <n v="28.9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x v="27"/>
    <n v="33"/>
    <n v="27.62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x v="27"/>
    <n v="34"/>
    <n v="26.2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x v="27"/>
    <n v="34"/>
    <n v="31.28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x v="27"/>
    <n v="34"/>
    <n v="22.1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x v="27"/>
    <n v="34"/>
    <n v="49.33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x v="27"/>
    <n v="34"/>
    <n v="111.3"/>
    <x v="4"/>
    <s v="pop"/>
    <x v="1670"/>
    <d v="2010-07-05T04:00:00"/>
    <x v="7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x v="27"/>
    <n v="34"/>
    <n v="33.2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x v="27"/>
    <n v="34"/>
    <n v="52.24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x v="27"/>
    <n v="34"/>
    <n v="43.3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x v="27"/>
    <n v="34"/>
    <n v="22.6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x v="27"/>
    <n v="34"/>
    <n v="75.150000000000006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x v="27"/>
    <n v="34"/>
    <n v="60.7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x v="27"/>
    <n v="34"/>
    <n v="60.7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x v="27"/>
    <n v="34"/>
    <n v="52.0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x v="27"/>
    <n v="34"/>
    <n v="45.52"/>
    <x v="4"/>
    <s v="pop"/>
    <x v="1679"/>
    <d v="2011-07-22T01:39:05"/>
    <x v="6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x v="27"/>
    <n v="34"/>
    <n v="101.9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x v="28"/>
    <n v="34"/>
    <n v="2.8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x v="28"/>
    <n v="34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x v="28"/>
    <n v="34"/>
    <n v="253.7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x v="28"/>
    <n v="34"/>
    <n v="25.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x v="28"/>
    <n v="34"/>
    <n v="16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x v="28"/>
    <n v="34"/>
    <n v="2532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x v="28"/>
    <n v="34"/>
    <n v="64.7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x v="28"/>
    <n v="34"/>
    <n v="360.71"/>
    <x v="4"/>
    <s v="faith"/>
    <x v="1688"/>
    <d v="2017-04-09T11:49:54"/>
    <x v="1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x v="28"/>
    <n v="34"/>
    <n v="180.2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x v="28"/>
    <n v="34"/>
    <n v="229.1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x v="28"/>
    <n v="34"/>
    <n v="66.3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x v="28"/>
    <n v="34"/>
    <n v="16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x v="28"/>
    <n v="34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x v="28"/>
    <n v="33"/>
    <n v="2512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x v="28"/>
    <n v="33"/>
    <n v="109.18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x v="28"/>
    <n v="33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x v="28"/>
    <n v="33"/>
    <n v="113.9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x v="28"/>
    <n v="33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x v="28"/>
    <n v="33"/>
    <n v="625.7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x v="28"/>
    <n v="33"/>
    <n v="31.6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2"/>
    <s v="US"/>
    <s v="USD"/>
    <n v="1421337405"/>
    <n v="1418745405"/>
    <b v="0"/>
    <n v="2"/>
    <b v="0"/>
    <x v="28"/>
    <n v="33"/>
    <n v="1250.5"/>
    <x v="4"/>
    <s v="faith"/>
    <x v="1701"/>
    <d v="2015-01-15T15:56:45"/>
    <x v="3"/>
  </r>
  <r>
    <n v="1702"/>
    <s v="lyndale lewis and new vision prosper cd release"/>
    <s v="I can do all things through christ jesus"/>
    <n v="7500"/>
    <n v="2501"/>
    <x v="2"/>
    <s v="US"/>
    <s v="USD"/>
    <n v="1427745150"/>
    <n v="1425156750"/>
    <b v="0"/>
    <n v="1"/>
    <b v="0"/>
    <x v="28"/>
    <n v="33"/>
    <n v="250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7500"/>
    <n v="2500.25"/>
    <x v="2"/>
    <s v="US"/>
    <s v="USD"/>
    <n v="1441003537"/>
    <n v="1435819537"/>
    <b v="0"/>
    <n v="2"/>
    <b v="0"/>
    <x v="28"/>
    <n v="33"/>
    <n v="1250.13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7500"/>
    <n v="2500"/>
    <x v="2"/>
    <s v="US"/>
    <s v="USD"/>
    <n v="1424056873"/>
    <n v="1421464873"/>
    <b v="0"/>
    <n v="11"/>
    <b v="0"/>
    <x v="28"/>
    <n v="33"/>
    <n v="227.2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7500"/>
    <n v="2500"/>
    <x v="2"/>
    <s v="US"/>
    <s v="USD"/>
    <n v="1441814400"/>
    <n v="1440807846"/>
    <b v="0"/>
    <n v="0"/>
    <b v="0"/>
    <x v="28"/>
    <n v="33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7500"/>
    <n v="2500"/>
    <x v="2"/>
    <s v="DE"/>
    <s v="EUR"/>
    <n v="1440314472"/>
    <n v="1435130472"/>
    <b v="0"/>
    <n v="0"/>
    <b v="0"/>
    <x v="28"/>
    <n v="33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2"/>
    <s v="US"/>
    <s v="USD"/>
    <n v="1459181895"/>
    <n v="1456593495"/>
    <b v="0"/>
    <n v="9"/>
    <b v="0"/>
    <x v="28"/>
    <n v="33"/>
    <n v="277.77999999999997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500"/>
    <n v="2500"/>
    <x v="2"/>
    <s v="US"/>
    <s v="USD"/>
    <n v="1462135706"/>
    <n v="1458679706"/>
    <b v="0"/>
    <n v="0"/>
    <b v="0"/>
    <x v="28"/>
    <n v="33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7500"/>
    <n v="2500"/>
    <x v="2"/>
    <s v="US"/>
    <s v="USD"/>
    <n v="1409513940"/>
    <n v="1405949514"/>
    <b v="0"/>
    <n v="4"/>
    <b v="0"/>
    <x v="28"/>
    <n v="33"/>
    <n v="6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7500"/>
    <n v="2500"/>
    <x v="2"/>
    <s v="DE"/>
    <s v="EUR"/>
    <n v="1453122000"/>
    <n v="1449151888"/>
    <b v="0"/>
    <n v="1"/>
    <b v="0"/>
    <x v="28"/>
    <n v="33"/>
    <n v="25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2"/>
    <s v="US"/>
    <s v="USD"/>
    <n v="1409585434"/>
    <n v="1406907034"/>
    <b v="0"/>
    <n v="2"/>
    <b v="0"/>
    <x v="28"/>
    <n v="33"/>
    <n v="125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7500"/>
    <n v="2495"/>
    <x v="2"/>
    <s v="US"/>
    <s v="USD"/>
    <n v="1435701353"/>
    <n v="1430517353"/>
    <b v="0"/>
    <n v="0"/>
    <b v="0"/>
    <x v="28"/>
    <n v="33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7500"/>
    <n v="2485"/>
    <x v="2"/>
    <s v="US"/>
    <s v="USD"/>
    <n v="1412536412"/>
    <n v="1409944412"/>
    <b v="0"/>
    <n v="1"/>
    <b v="0"/>
    <x v="28"/>
    <n v="33"/>
    <n v="2485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2"/>
    <s v="US"/>
    <s v="USD"/>
    <n v="1430517761"/>
    <n v="1427925761"/>
    <b v="0"/>
    <n v="17"/>
    <b v="0"/>
    <x v="28"/>
    <n v="33"/>
    <n v="146.1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7214"/>
    <n v="2484"/>
    <x v="2"/>
    <s v="US"/>
    <s v="USD"/>
    <n v="1427772120"/>
    <n v="1425186785"/>
    <b v="0"/>
    <n v="2"/>
    <b v="0"/>
    <x v="28"/>
    <n v="34"/>
    <n v="1242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2"/>
    <s v="US"/>
    <s v="USD"/>
    <n v="1481295099"/>
    <n v="1477835499"/>
    <b v="0"/>
    <n v="3"/>
    <b v="0"/>
    <x v="28"/>
    <n v="34"/>
    <n v="825.3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7200"/>
    <n v="2468"/>
    <x v="2"/>
    <s v="US"/>
    <s v="USD"/>
    <n v="1461211200"/>
    <n v="1459467238"/>
    <b v="0"/>
    <n v="41"/>
    <b v="0"/>
    <x v="28"/>
    <n v="34"/>
    <n v="60.2"/>
    <x v="4"/>
    <s v="faith"/>
    <x v="1717"/>
    <d v="2016-04-21T04:00:00"/>
    <x v="2"/>
  </r>
  <r>
    <n v="1718"/>
    <s v="The Prodigal Son"/>
    <s v="A melody for the galaxy."/>
    <n v="7175"/>
    <n v="2456.66"/>
    <x v="2"/>
    <s v="US"/>
    <s v="USD"/>
    <n v="1463201940"/>
    <n v="1459435149"/>
    <b v="0"/>
    <n v="2"/>
    <b v="0"/>
    <x v="28"/>
    <n v="34"/>
    <n v="1228.3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2"/>
    <s v="US"/>
    <s v="USD"/>
    <n v="1410958191"/>
    <n v="1408366191"/>
    <b v="0"/>
    <n v="3"/>
    <b v="0"/>
    <x v="28"/>
    <n v="35"/>
    <n v="81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7000"/>
    <n v="2445"/>
    <x v="2"/>
    <s v="US"/>
    <s v="USD"/>
    <n v="1415562471"/>
    <n v="1412966871"/>
    <b v="0"/>
    <n v="8"/>
    <b v="0"/>
    <x v="28"/>
    <n v="35"/>
    <n v="305.6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7000"/>
    <n v="2424"/>
    <x v="2"/>
    <s v="US"/>
    <s v="USD"/>
    <n v="1449831863"/>
    <n v="1447239863"/>
    <b v="0"/>
    <n v="0"/>
    <b v="0"/>
    <x v="28"/>
    <n v="35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7000"/>
    <n v="2412.02"/>
    <x v="2"/>
    <s v="US"/>
    <s v="USD"/>
    <n v="1459642200"/>
    <n v="1456441429"/>
    <b v="0"/>
    <n v="1"/>
    <b v="0"/>
    <x v="28"/>
    <n v="34"/>
    <n v="2412.0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7000"/>
    <n v="2410"/>
    <x v="2"/>
    <s v="US"/>
    <s v="USD"/>
    <n v="1435730400"/>
    <n v="1430855315"/>
    <b v="0"/>
    <n v="3"/>
    <b v="0"/>
    <x v="28"/>
    <n v="34"/>
    <n v="803.33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7000"/>
    <n v="2405"/>
    <x v="2"/>
    <s v="US"/>
    <s v="USD"/>
    <n v="1414707762"/>
    <n v="1412115762"/>
    <b v="0"/>
    <n v="4"/>
    <b v="0"/>
    <x v="28"/>
    <n v="34"/>
    <n v="601.2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7000"/>
    <n v="2405"/>
    <x v="2"/>
    <s v="US"/>
    <s v="USD"/>
    <n v="1408922049"/>
    <n v="1406330049"/>
    <b v="0"/>
    <n v="9"/>
    <b v="0"/>
    <x v="28"/>
    <n v="34"/>
    <n v="267.2200000000000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7000"/>
    <n v="2405"/>
    <x v="2"/>
    <s v="US"/>
    <s v="USD"/>
    <n v="1403906664"/>
    <n v="1401401064"/>
    <b v="0"/>
    <n v="16"/>
    <b v="0"/>
    <x v="28"/>
    <n v="34"/>
    <n v="150.31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2"/>
    <s v="GB"/>
    <s v="GBP"/>
    <n v="1428231600"/>
    <n v="1423520177"/>
    <b v="0"/>
    <n v="1"/>
    <b v="0"/>
    <x v="28"/>
    <n v="34"/>
    <n v="24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7000"/>
    <n v="2400"/>
    <x v="2"/>
    <s v="US"/>
    <s v="USD"/>
    <n v="1445439674"/>
    <n v="1442847674"/>
    <b v="0"/>
    <n v="7"/>
    <b v="0"/>
    <x v="28"/>
    <n v="34"/>
    <n v="342.86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2"/>
    <s v="US"/>
    <s v="USD"/>
    <n v="1465521306"/>
    <n v="1460337306"/>
    <b v="0"/>
    <n v="0"/>
    <b v="0"/>
    <x v="28"/>
    <n v="34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7000"/>
    <n v="2390"/>
    <x v="2"/>
    <s v="US"/>
    <s v="USD"/>
    <n v="1445738783"/>
    <n v="1443146783"/>
    <b v="0"/>
    <n v="0"/>
    <b v="0"/>
    <x v="28"/>
    <n v="34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7000"/>
    <n v="2389"/>
    <x v="2"/>
    <s v="US"/>
    <s v="USD"/>
    <n v="1434034800"/>
    <n v="1432849552"/>
    <b v="0"/>
    <n v="0"/>
    <b v="0"/>
    <x v="28"/>
    <n v="34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2"/>
    <s v="US"/>
    <s v="USD"/>
    <n v="1452920400"/>
    <n v="1447777481"/>
    <b v="0"/>
    <n v="0"/>
    <b v="0"/>
    <x v="28"/>
    <n v="34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7000"/>
    <n v="2372"/>
    <x v="2"/>
    <s v="US"/>
    <s v="USD"/>
    <n v="1473802200"/>
    <n v="1472746374"/>
    <b v="0"/>
    <n v="0"/>
    <b v="0"/>
    <x v="28"/>
    <n v="34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7000"/>
    <n v="2370"/>
    <x v="2"/>
    <s v="US"/>
    <s v="USD"/>
    <n v="1431046356"/>
    <n v="1428454356"/>
    <b v="0"/>
    <n v="1"/>
    <b v="0"/>
    <x v="28"/>
    <n v="34"/>
    <n v="237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7000"/>
    <n v="2370"/>
    <x v="2"/>
    <s v="US"/>
    <s v="USD"/>
    <n v="1470598345"/>
    <n v="1468006345"/>
    <b v="0"/>
    <n v="2"/>
    <b v="0"/>
    <x v="28"/>
    <n v="34"/>
    <n v="118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7000"/>
    <n v="2366"/>
    <x v="2"/>
    <s v="US"/>
    <s v="USD"/>
    <n v="1447018833"/>
    <n v="1444423233"/>
    <b v="0"/>
    <n v="1"/>
    <b v="0"/>
    <x v="28"/>
    <n v="34"/>
    <n v="2366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7000"/>
    <n v="2363"/>
    <x v="2"/>
    <s v="US"/>
    <s v="USD"/>
    <n v="1437432392"/>
    <n v="1434840392"/>
    <b v="0"/>
    <n v="15"/>
    <b v="0"/>
    <x v="28"/>
    <n v="34"/>
    <n v="157.53"/>
    <x v="4"/>
    <s v="faith"/>
    <x v="1737"/>
    <d v="2015-07-20T22:46:32"/>
    <x v="0"/>
  </r>
  <r>
    <n v="1738"/>
    <s v="The Flashing Lights"/>
    <s v="Music that inspires and gives hope for overcoming and change. And it is good music."/>
    <n v="7000"/>
    <n v="2361"/>
    <x v="2"/>
    <s v="US"/>
    <s v="USD"/>
    <n v="1412283542"/>
    <n v="1409691542"/>
    <b v="0"/>
    <n v="1"/>
    <b v="0"/>
    <x v="28"/>
    <n v="34"/>
    <n v="2361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2"/>
    <s v="US"/>
    <s v="USD"/>
    <n v="1462391932"/>
    <n v="1457297932"/>
    <b v="0"/>
    <n v="1"/>
    <b v="0"/>
    <x v="28"/>
    <n v="34"/>
    <n v="2360.3200000000002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7000"/>
    <n v="2358"/>
    <x v="2"/>
    <s v="US"/>
    <s v="USD"/>
    <n v="1437075422"/>
    <n v="1434483422"/>
    <b v="0"/>
    <n v="0"/>
    <b v="0"/>
    <x v="28"/>
    <n v="34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x v="20"/>
    <n v="34"/>
    <n v="45.2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x v="20"/>
    <n v="34"/>
    <n v="69.260000000000005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x v="20"/>
    <n v="34"/>
    <n v="35.15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x v="20"/>
    <n v="34"/>
    <n v="33.5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20"/>
    <n v="33"/>
    <n v="26.2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x v="20"/>
    <n v="33"/>
    <n v="21.87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x v="20"/>
    <n v="33"/>
    <n v="14.6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x v="20"/>
    <n v="33"/>
    <n v="12.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x v="20"/>
    <n v="33"/>
    <n v="17.80999999999999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x v="20"/>
    <n v="33"/>
    <n v="18.649999999999999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x v="20"/>
    <n v="33"/>
    <n v="38.1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x v="20"/>
    <n v="33"/>
    <n v="25.83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x v="20"/>
    <n v="33"/>
    <n v="66.3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x v="20"/>
    <n v="33"/>
    <n v="25.77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x v="20"/>
    <n v="33"/>
    <n v="577.7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x v="20"/>
    <n v="33"/>
    <n v="19.2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x v="20"/>
    <n v="33"/>
    <n v="16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x v="20"/>
    <n v="33"/>
    <n v="85.19"/>
    <x v="8"/>
    <s v="photobooks"/>
    <x v="1758"/>
    <d v="2016-07-14T22:56:32"/>
    <x v="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x v="20"/>
    <n v="33"/>
    <n v="46.92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x v="20"/>
    <n v="33"/>
    <n v="22.53"/>
    <x v="8"/>
    <s v="photobooks"/>
    <x v="1760"/>
    <d v="2016-02-25T16:08:33"/>
    <x v="2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x v="20"/>
    <n v="33"/>
    <n v="765.33"/>
    <x v="8"/>
    <s v="photobooks"/>
    <x v="1761"/>
    <d v="2015-09-12T13:37:40"/>
    <x v="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x v="20"/>
    <n v="33"/>
    <n v="91.6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x v="20"/>
    <n v="33"/>
    <n v="19.4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6750"/>
    <n v="2287"/>
    <x v="2"/>
    <s v="GB"/>
    <s v="GBP"/>
    <n v="1407065979"/>
    <n v="1404560379"/>
    <b v="1"/>
    <n v="39"/>
    <b v="0"/>
    <x v="20"/>
    <n v="34"/>
    <n v="58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2"/>
    <s v="US"/>
    <s v="USD"/>
    <n v="1407972712"/>
    <n v="1405380712"/>
    <b v="1"/>
    <n v="103"/>
    <b v="0"/>
    <x v="20"/>
    <n v="34"/>
    <n v="22.1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6700"/>
    <n v="2282"/>
    <x v="2"/>
    <s v="AU"/>
    <s v="AUD"/>
    <n v="1408999088"/>
    <n v="1407184688"/>
    <b v="1"/>
    <n v="0"/>
    <b v="0"/>
    <x v="20"/>
    <n v="34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6500"/>
    <n v="2280"/>
    <x v="2"/>
    <s v="US"/>
    <s v="USD"/>
    <n v="1407080884"/>
    <n v="1404488884"/>
    <b v="1"/>
    <n v="39"/>
    <b v="0"/>
    <x v="20"/>
    <n v="35"/>
    <n v="58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6500"/>
    <n v="2270.37"/>
    <x v="2"/>
    <s v="US"/>
    <s v="USD"/>
    <n v="1411824444"/>
    <n v="1406640444"/>
    <b v="1"/>
    <n v="15"/>
    <b v="0"/>
    <x v="20"/>
    <n v="35"/>
    <n v="151.36000000000001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6500"/>
    <n v="2265"/>
    <x v="2"/>
    <s v="US"/>
    <s v="USD"/>
    <n v="1421177959"/>
    <n v="1418585959"/>
    <b v="1"/>
    <n v="22"/>
    <b v="0"/>
    <x v="20"/>
    <n v="35"/>
    <n v="102.95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2"/>
    <s v="US"/>
    <s v="USD"/>
    <n v="1413312194"/>
    <n v="1410288194"/>
    <b v="1"/>
    <n v="92"/>
    <b v="0"/>
    <x v="20"/>
    <n v="35"/>
    <n v="24.53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6500"/>
    <n v="2249"/>
    <x v="2"/>
    <s v="GB"/>
    <s v="GBP"/>
    <n v="1414107040"/>
    <n v="1411515040"/>
    <b v="1"/>
    <n v="25"/>
    <b v="0"/>
    <x v="20"/>
    <n v="35"/>
    <n v="89.9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6500"/>
    <n v="2245"/>
    <x v="2"/>
    <s v="GB"/>
    <s v="GBP"/>
    <n v="1404666836"/>
    <n v="1399482836"/>
    <b v="1"/>
    <n v="19"/>
    <b v="0"/>
    <x v="20"/>
    <n v="35"/>
    <n v="118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2"/>
    <s v="US"/>
    <s v="USD"/>
    <n v="1421691298"/>
    <n v="1417803298"/>
    <b v="1"/>
    <n v="19"/>
    <b v="0"/>
    <x v="20"/>
    <n v="34"/>
    <n v="117.4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2"/>
    <s v="US"/>
    <s v="USD"/>
    <n v="1417273140"/>
    <n v="1413609292"/>
    <b v="1"/>
    <n v="13"/>
    <b v="0"/>
    <x v="20"/>
    <n v="34"/>
    <n v="171.5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6500"/>
    <n v="2230"/>
    <x v="2"/>
    <s v="US"/>
    <s v="USD"/>
    <n v="1414193160"/>
    <n v="1410305160"/>
    <b v="1"/>
    <n v="124"/>
    <b v="0"/>
    <x v="20"/>
    <n v="34"/>
    <n v="17.98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2"/>
    <s v="GB"/>
    <s v="GBP"/>
    <n v="1414623471"/>
    <n v="1411513071"/>
    <b v="1"/>
    <n v="4"/>
    <b v="0"/>
    <x v="20"/>
    <n v="34"/>
    <n v="555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6500"/>
    <n v="2222"/>
    <x v="2"/>
    <s v="NL"/>
    <s v="EUR"/>
    <n v="1424421253"/>
    <n v="1421829253"/>
    <b v="1"/>
    <n v="10"/>
    <b v="0"/>
    <x v="20"/>
    <n v="34"/>
    <n v="222.2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2"/>
    <s v="US"/>
    <s v="USD"/>
    <n v="1427485395"/>
    <n v="1423600995"/>
    <b v="1"/>
    <n v="15"/>
    <b v="0"/>
    <x v="20"/>
    <n v="34"/>
    <n v="147.6699999999999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6500"/>
    <n v="2210"/>
    <x v="2"/>
    <s v="US"/>
    <s v="USD"/>
    <n v="1472834180"/>
    <n v="1470242180"/>
    <b v="1"/>
    <n v="38"/>
    <b v="0"/>
    <x v="20"/>
    <n v="34"/>
    <n v="58.1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6500"/>
    <n v="2210"/>
    <x v="2"/>
    <s v="US"/>
    <s v="USD"/>
    <n v="1467469510"/>
    <n v="1462285510"/>
    <b v="1"/>
    <n v="152"/>
    <b v="0"/>
    <x v="20"/>
    <n v="34"/>
    <n v="14.5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2"/>
    <s v="US"/>
    <s v="USD"/>
    <n v="1473950945"/>
    <n v="1471272545"/>
    <b v="1"/>
    <n v="24"/>
    <b v="0"/>
    <x v="20"/>
    <n v="34"/>
    <n v="91.83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2"/>
    <s v="US"/>
    <s v="USD"/>
    <n v="1456062489"/>
    <n v="1453211289"/>
    <b v="1"/>
    <n v="76"/>
    <b v="0"/>
    <x v="20"/>
    <n v="34"/>
    <n v="28.97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6500"/>
    <n v="2200"/>
    <x v="2"/>
    <s v="US"/>
    <s v="USD"/>
    <n v="1432248478"/>
    <n v="1429656478"/>
    <b v="1"/>
    <n v="185"/>
    <b v="0"/>
    <x v="20"/>
    <n v="34"/>
    <n v="11.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2"/>
    <s v="US"/>
    <s v="USD"/>
    <n v="1422674700"/>
    <n v="1419954240"/>
    <b v="1"/>
    <n v="33"/>
    <b v="0"/>
    <x v="20"/>
    <n v="34"/>
    <n v="66.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x v="20"/>
    <n v="34"/>
    <n v="20.32999999999999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6500"/>
    <n v="2195"/>
    <x v="2"/>
    <s v="NL"/>
    <s v="EUR"/>
    <n v="1418649177"/>
    <n v="1416057177"/>
    <b v="1"/>
    <n v="29"/>
    <b v="0"/>
    <x v="20"/>
    <n v="34"/>
    <n v="75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6500"/>
    <n v="2193"/>
    <x v="2"/>
    <s v="US"/>
    <s v="USD"/>
    <n v="1428158637"/>
    <n v="1425570237"/>
    <b v="1"/>
    <n v="24"/>
    <b v="0"/>
    <x v="20"/>
    <n v="34"/>
    <n v="91.3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6500"/>
    <n v="2191"/>
    <x v="2"/>
    <s v="GB"/>
    <s v="GBP"/>
    <n v="1414795542"/>
    <n v="1412203542"/>
    <b v="1"/>
    <n v="4"/>
    <b v="0"/>
    <x v="20"/>
    <n v="34"/>
    <n v="547.7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6450"/>
    <n v="2191"/>
    <x v="2"/>
    <s v="US"/>
    <s v="USD"/>
    <n v="1421042403"/>
    <n v="1415858403"/>
    <b v="1"/>
    <n v="4"/>
    <b v="0"/>
    <x v="20"/>
    <n v="34"/>
    <n v="547.75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6350"/>
    <n v="2182"/>
    <x v="2"/>
    <s v="US"/>
    <s v="USD"/>
    <n v="1423152678"/>
    <n v="1420560678"/>
    <b v="1"/>
    <n v="15"/>
    <b v="0"/>
    <x v="20"/>
    <n v="34"/>
    <n v="145.4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6300"/>
    <n v="2182"/>
    <x v="2"/>
    <s v="GB"/>
    <s v="GBP"/>
    <n v="1422553565"/>
    <n v="1417369565"/>
    <b v="1"/>
    <n v="4"/>
    <b v="0"/>
    <x v="20"/>
    <n v="35"/>
    <n v="545.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6300"/>
    <n v="2180"/>
    <x v="2"/>
    <s v="US"/>
    <s v="USD"/>
    <n v="1439189940"/>
    <n v="1435970682"/>
    <b v="1"/>
    <n v="139"/>
    <b v="0"/>
    <x v="20"/>
    <n v="35"/>
    <n v="15.6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2"/>
    <s v="AU"/>
    <s v="AUD"/>
    <n v="1417127040"/>
    <n v="1414531440"/>
    <b v="1"/>
    <n v="2"/>
    <b v="0"/>
    <x v="20"/>
    <n v="36"/>
    <n v="1087.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2"/>
    <s v="US"/>
    <s v="USD"/>
    <n v="1423660422"/>
    <n v="1420636422"/>
    <b v="1"/>
    <n v="18"/>
    <b v="0"/>
    <x v="20"/>
    <n v="36"/>
    <n v="120.6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6000"/>
    <n v="2161"/>
    <x v="2"/>
    <s v="DE"/>
    <s v="EUR"/>
    <n v="1476460800"/>
    <n v="1473922541"/>
    <b v="1"/>
    <n v="81"/>
    <b v="0"/>
    <x v="20"/>
    <n v="36"/>
    <n v="26.6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6000"/>
    <n v="2160"/>
    <x v="2"/>
    <s v="GB"/>
    <s v="GBP"/>
    <n v="1469356366"/>
    <n v="1464172366"/>
    <b v="1"/>
    <n v="86"/>
    <b v="0"/>
    <x v="20"/>
    <n v="36"/>
    <n v="25.1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6000"/>
    <n v="2159"/>
    <x v="2"/>
    <s v="US"/>
    <s v="USD"/>
    <n v="1481809189"/>
    <n v="1479217189"/>
    <b v="1"/>
    <n v="140"/>
    <b v="0"/>
    <x v="20"/>
    <n v="36"/>
    <n v="15.4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2"/>
    <s v="US"/>
    <s v="USD"/>
    <n v="1454572233"/>
    <n v="1449388233"/>
    <b v="1"/>
    <n v="37"/>
    <b v="0"/>
    <x v="20"/>
    <n v="36"/>
    <n v="58.27"/>
    <x v="8"/>
    <s v="photobooks"/>
    <x v="1798"/>
    <d v="2016-02-04T07:50:33"/>
    <x v="0"/>
  </r>
  <r>
    <n v="1799"/>
    <s v="The UnDiscovered Image"/>
    <s v="The UnDiscovered Image, a monthly publication dedicated to photographers."/>
    <n v="6000"/>
    <n v="2155"/>
    <x v="2"/>
    <s v="GB"/>
    <s v="GBP"/>
    <n v="1415740408"/>
    <n v="1414008808"/>
    <b v="1"/>
    <n v="6"/>
    <b v="0"/>
    <x v="20"/>
    <n v="36"/>
    <n v="359.1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6000"/>
    <n v="2154.66"/>
    <x v="2"/>
    <s v="GB"/>
    <s v="GBP"/>
    <n v="1476109970"/>
    <n v="1473517970"/>
    <b v="1"/>
    <n v="113"/>
    <b v="0"/>
    <x v="20"/>
    <n v="36"/>
    <n v="19.07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x v="20"/>
    <n v="36"/>
    <n v="58.1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6000"/>
    <n v="2152"/>
    <x v="2"/>
    <s v="DE"/>
    <s v="EUR"/>
    <n v="1435442340"/>
    <n v="1433416830"/>
    <b v="1"/>
    <n v="18"/>
    <b v="0"/>
    <x v="20"/>
    <n v="36"/>
    <n v="119.56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6000"/>
    <n v="2150.1"/>
    <x v="2"/>
    <s v="US"/>
    <s v="USD"/>
    <n v="1423878182"/>
    <n v="1421199782"/>
    <b v="1"/>
    <n v="75"/>
    <b v="0"/>
    <x v="20"/>
    <n v="36"/>
    <n v="28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6000"/>
    <n v="2147"/>
    <x v="2"/>
    <s v="US"/>
    <s v="USD"/>
    <n v="1447521404"/>
    <n v="1444061804"/>
    <b v="1"/>
    <n v="52"/>
    <b v="0"/>
    <x v="20"/>
    <n v="36"/>
    <n v="41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2"/>
    <s v="DE"/>
    <s v="EUR"/>
    <n v="1443808800"/>
    <n v="1441048658"/>
    <b v="1"/>
    <n v="122"/>
    <b v="0"/>
    <x v="20"/>
    <n v="36"/>
    <n v="17.57999999999999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6000"/>
    <n v="2145"/>
    <x v="2"/>
    <s v="GB"/>
    <s v="GBP"/>
    <n v="1412090349"/>
    <n v="1409066349"/>
    <b v="1"/>
    <n v="8"/>
    <b v="0"/>
    <x v="20"/>
    <n v="36"/>
    <n v="268.13"/>
    <x v="8"/>
    <s v="photobooks"/>
    <x v="1806"/>
    <d v="2014-09-30T15:19:09"/>
    <x v="3"/>
  </r>
  <r>
    <n v="1807"/>
    <s v="Anywhere but Here"/>
    <s v="I want to explore alternative cultures and lifestyles in America."/>
    <n v="6000"/>
    <n v="2144.34"/>
    <x v="2"/>
    <s v="US"/>
    <s v="USD"/>
    <n v="1411868313"/>
    <n v="1409276313"/>
    <b v="1"/>
    <n v="8"/>
    <b v="0"/>
    <x v="20"/>
    <n v="36"/>
    <n v="268.04000000000002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6000"/>
    <n v="2143"/>
    <x v="2"/>
    <s v="US"/>
    <s v="USD"/>
    <n v="1486830030"/>
    <n v="1483806030"/>
    <b v="1"/>
    <n v="96"/>
    <b v="0"/>
    <x v="20"/>
    <n v="36"/>
    <n v="22.32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6000"/>
    <n v="2142"/>
    <x v="2"/>
    <s v="CA"/>
    <s v="CAD"/>
    <n v="1425246439"/>
    <n v="1422222439"/>
    <b v="1"/>
    <n v="9"/>
    <b v="0"/>
    <x v="20"/>
    <n v="36"/>
    <n v="23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6000"/>
    <n v="2141"/>
    <x v="2"/>
    <s v="US"/>
    <s v="USD"/>
    <n v="1408657826"/>
    <n v="1407621026"/>
    <b v="0"/>
    <n v="2"/>
    <b v="0"/>
    <x v="20"/>
    <n v="36"/>
    <n v="1070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6000"/>
    <n v="2140"/>
    <x v="2"/>
    <s v="US"/>
    <s v="USD"/>
    <n v="1414123200"/>
    <n v="1408962270"/>
    <b v="0"/>
    <n v="26"/>
    <b v="0"/>
    <x v="20"/>
    <n v="36"/>
    <n v="82.31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2"/>
    <s v="GB"/>
    <s v="GBP"/>
    <n v="1467531536"/>
    <n v="1464939536"/>
    <b v="0"/>
    <n v="23"/>
    <b v="0"/>
    <x v="20"/>
    <n v="36"/>
    <n v="93.0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6000"/>
    <n v="2132"/>
    <x v="2"/>
    <s v="GB"/>
    <s v="GBP"/>
    <n v="1407532812"/>
    <n v="1404940812"/>
    <b v="0"/>
    <n v="0"/>
    <b v="0"/>
    <x v="20"/>
    <n v="36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6000"/>
    <n v="2132"/>
    <x v="2"/>
    <s v="GB"/>
    <s v="GBP"/>
    <n v="1425108736"/>
    <n v="1422516736"/>
    <b v="0"/>
    <n v="140"/>
    <b v="0"/>
    <x v="20"/>
    <n v="36"/>
    <n v="15.23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6000"/>
    <n v="2130"/>
    <x v="2"/>
    <s v="US"/>
    <s v="USD"/>
    <n v="1435787137"/>
    <n v="1434577537"/>
    <b v="0"/>
    <n v="0"/>
    <b v="0"/>
    <x v="20"/>
    <n v="36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6000"/>
    <n v="2130"/>
    <x v="2"/>
    <s v="CH"/>
    <s v="CHF"/>
    <n v="1469473200"/>
    <n v="1467061303"/>
    <b v="0"/>
    <n v="6"/>
    <b v="0"/>
    <x v="20"/>
    <n v="36"/>
    <n v="35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6000"/>
    <n v="2129"/>
    <x v="2"/>
    <s v="US"/>
    <s v="USD"/>
    <n v="1485759540"/>
    <n v="1480607607"/>
    <b v="0"/>
    <n v="100"/>
    <b v="0"/>
    <x v="20"/>
    <n v="35"/>
    <n v="21.2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6000"/>
    <n v="2125.9899999999998"/>
    <x v="2"/>
    <s v="US"/>
    <s v="USD"/>
    <n v="1428035850"/>
    <n v="1425447450"/>
    <b v="0"/>
    <n v="0"/>
    <b v="0"/>
    <x v="20"/>
    <n v="35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2"/>
    <s v="US"/>
    <s v="USD"/>
    <n v="1406743396"/>
    <n v="1404151396"/>
    <b v="0"/>
    <n v="4"/>
    <b v="0"/>
    <x v="20"/>
    <n v="35"/>
    <n v="53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2"/>
    <s v="US"/>
    <s v="USD"/>
    <n v="1427850090"/>
    <n v="1425261690"/>
    <b v="0"/>
    <n v="8"/>
    <b v="0"/>
    <x v="20"/>
    <n v="35"/>
    <n v="264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x v="11"/>
    <n v="35"/>
    <n v="37.07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x v="11"/>
    <n v="35"/>
    <n v="192.09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x v="11"/>
    <n v="35"/>
    <n v="63.95"/>
    <x v="4"/>
    <s v="rock"/>
    <x v="1823"/>
    <d v="2012-10-24T16:26:16"/>
    <x v="5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x v="11"/>
    <n v="35"/>
    <n v="52.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x v="11"/>
    <n v="35"/>
    <n v="42.14"/>
    <x v="4"/>
    <s v="rock"/>
    <x v="1825"/>
    <d v="2013-07-11T20:01:43"/>
    <x v="4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x v="11"/>
    <n v="35"/>
    <n v="55.3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x v="11"/>
    <n v="35"/>
    <n v="21.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x v="11"/>
    <n v="35"/>
    <n v="43.79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x v="11"/>
    <n v="35"/>
    <n v="63.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x v="11"/>
    <n v="35"/>
    <n v="9.289999999999999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x v="11"/>
    <n v="35"/>
    <n v="150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x v="11"/>
    <n v="35"/>
    <n v="10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x v="11"/>
    <n v="35"/>
    <n v="84"/>
    <x v="4"/>
    <s v="rock"/>
    <x v="1833"/>
    <d v="2013-03-02T07:59:00"/>
    <x v="4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x v="11"/>
    <n v="35"/>
    <n v="23.2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x v="11"/>
    <n v="35"/>
    <n v="190.45"/>
    <x v="4"/>
    <s v="rock"/>
    <x v="1835"/>
    <d v="2016-03-31T15:51:11"/>
    <x v="2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x v="11"/>
    <n v="35"/>
    <n v="38.0499999999999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x v="11"/>
    <n v="35"/>
    <n v="69.56999999999999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x v="11"/>
    <n v="35"/>
    <n v="74.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x v="11"/>
    <n v="35"/>
    <n v="46.27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x v="11"/>
    <n v="35"/>
    <n v="160"/>
    <x v="4"/>
    <s v="rock"/>
    <x v="1840"/>
    <d v="2013-05-07T04:59:00"/>
    <x v="4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x v="11"/>
    <n v="35"/>
    <n v="51.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x v="11"/>
    <n v="35"/>
    <n v="98.86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x v="11"/>
    <n v="35"/>
    <n v="15.4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x v="11"/>
    <n v="35"/>
    <n v="103.6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x v="11"/>
    <n v="35"/>
    <n v="10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x v="11"/>
    <n v="35"/>
    <n v="9.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x v="11"/>
    <n v="35"/>
    <n v="54.47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x v="11"/>
    <n v="34"/>
    <n v="86.0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x v="11"/>
    <n v="34"/>
    <n v="258.1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x v="11"/>
    <n v="34"/>
    <n v="11.53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x v="11"/>
    <n v="34"/>
    <n v="79.23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x v="11"/>
    <n v="34"/>
    <n v="15.7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x v="11"/>
    <n v="34"/>
    <n v="147.07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x v="11"/>
    <n v="34"/>
    <n v="11.8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x v="11"/>
    <n v="34"/>
    <n v="10.7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x v="11"/>
    <n v="34"/>
    <n v="54.08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x v="11"/>
    <n v="34"/>
    <n v="93.32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x v="11"/>
    <n v="34"/>
    <n v="13.78"/>
    <x v="4"/>
    <s v="rock"/>
    <x v="1858"/>
    <d v="2011-12-16T05:48:41"/>
    <x v="6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x v="11"/>
    <n v="34"/>
    <n v="36.64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x v="11"/>
    <n v="34"/>
    <n v="107.89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2"/>
    <s v="GB"/>
    <s v="GBP"/>
    <n v="1422256341"/>
    <n v="1419664341"/>
    <b v="0"/>
    <n v="0"/>
    <b v="0"/>
    <x v="18"/>
    <n v="34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2"/>
    <s v="US"/>
    <s v="USD"/>
    <n v="1488958200"/>
    <n v="1484912974"/>
    <b v="0"/>
    <n v="16"/>
    <b v="0"/>
    <x v="18"/>
    <n v="34"/>
    <n v="128.13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6000"/>
    <n v="2050"/>
    <x v="2"/>
    <s v="US"/>
    <s v="USD"/>
    <n v="1402600085"/>
    <n v="1400008085"/>
    <b v="0"/>
    <n v="2"/>
    <b v="0"/>
    <x v="18"/>
    <n v="34"/>
    <n v="102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2"/>
    <s v="US"/>
    <s v="USD"/>
    <n v="1399223500"/>
    <n v="1396631500"/>
    <b v="0"/>
    <n v="48"/>
    <b v="0"/>
    <x v="18"/>
    <n v="34"/>
    <n v="42.6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6000"/>
    <n v="2042"/>
    <x v="2"/>
    <s v="GB"/>
    <s v="GBP"/>
    <n v="1478425747"/>
    <n v="1475398147"/>
    <b v="0"/>
    <n v="2"/>
    <b v="0"/>
    <x v="18"/>
    <n v="34"/>
    <n v="1021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6000"/>
    <n v="2041"/>
    <x v="2"/>
    <s v="US"/>
    <s v="USD"/>
    <n v="1488340800"/>
    <n v="1483768497"/>
    <b v="0"/>
    <n v="2"/>
    <b v="0"/>
    <x v="18"/>
    <n v="34"/>
    <n v="1020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6000"/>
    <n v="2035.05"/>
    <x v="2"/>
    <s v="US"/>
    <s v="USD"/>
    <n v="1478383912"/>
    <n v="1475791912"/>
    <b v="0"/>
    <n v="1"/>
    <b v="0"/>
    <x v="18"/>
    <n v="34"/>
    <n v="2035.0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6000"/>
    <n v="2035"/>
    <x v="2"/>
    <s v="US"/>
    <s v="USD"/>
    <n v="1450166340"/>
    <n v="1448044925"/>
    <b v="0"/>
    <n v="17"/>
    <b v="0"/>
    <x v="18"/>
    <n v="34"/>
    <n v="119.7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6000"/>
    <n v="2035"/>
    <x v="2"/>
    <s v="US"/>
    <s v="USD"/>
    <n v="1483488249"/>
    <n v="1480896249"/>
    <b v="0"/>
    <n v="0"/>
    <b v="0"/>
    <x v="18"/>
    <n v="34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6000"/>
    <n v="2033"/>
    <x v="2"/>
    <s v="US"/>
    <s v="USD"/>
    <n v="1454213820"/>
    <n v="1451723535"/>
    <b v="0"/>
    <n v="11"/>
    <b v="0"/>
    <x v="18"/>
    <n v="34"/>
    <n v="184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000"/>
    <n v="2031"/>
    <x v="2"/>
    <s v="US"/>
    <s v="USD"/>
    <n v="1416512901"/>
    <n v="1413053301"/>
    <b v="0"/>
    <n v="95"/>
    <b v="0"/>
    <x v="18"/>
    <n v="34"/>
    <n v="21.3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6000"/>
    <n v="2030"/>
    <x v="2"/>
    <s v="US"/>
    <s v="USD"/>
    <n v="1435633602"/>
    <n v="1433041602"/>
    <b v="0"/>
    <n v="13"/>
    <b v="0"/>
    <x v="18"/>
    <n v="34"/>
    <n v="156.1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6000"/>
    <n v="2030"/>
    <x v="2"/>
    <s v="CA"/>
    <s v="CAD"/>
    <n v="1436373900"/>
    <n v="1433861210"/>
    <b v="0"/>
    <n v="2"/>
    <b v="0"/>
    <x v="18"/>
    <n v="34"/>
    <n v="1015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6000"/>
    <n v="2028"/>
    <x v="2"/>
    <s v="US"/>
    <s v="USD"/>
    <n v="1467155733"/>
    <n v="1465427733"/>
    <b v="0"/>
    <n v="2"/>
    <b v="0"/>
    <x v="18"/>
    <n v="34"/>
    <n v="1014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6000"/>
    <n v="2027"/>
    <x v="2"/>
    <s v="US"/>
    <s v="USD"/>
    <n v="1470519308"/>
    <n v="1465335308"/>
    <b v="0"/>
    <n v="3"/>
    <b v="0"/>
    <x v="18"/>
    <n v="34"/>
    <n v="675.6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6000"/>
    <n v="2027"/>
    <x v="2"/>
    <s v="AU"/>
    <s v="AUD"/>
    <n v="1402901405"/>
    <n v="1400309405"/>
    <b v="0"/>
    <n v="0"/>
    <b v="0"/>
    <x v="18"/>
    <n v="34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00"/>
    <n v="2025"/>
    <x v="2"/>
    <s v="US"/>
    <s v="USD"/>
    <n v="1425170525"/>
    <n v="1422664925"/>
    <b v="0"/>
    <n v="0"/>
    <b v="0"/>
    <x v="18"/>
    <n v="34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5999"/>
    <n v="2025"/>
    <x v="2"/>
    <s v="AU"/>
    <s v="AUD"/>
    <n v="1402618355"/>
    <n v="1400026355"/>
    <b v="0"/>
    <n v="0"/>
    <b v="0"/>
    <x v="18"/>
    <n v="34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875"/>
    <n v="2025"/>
    <x v="2"/>
    <s v="ES"/>
    <s v="EUR"/>
    <n v="1457966129"/>
    <n v="1455377729"/>
    <b v="0"/>
    <n v="2"/>
    <b v="0"/>
    <x v="18"/>
    <n v="34"/>
    <n v="1012.5"/>
    <x v="6"/>
    <s v="mobile games"/>
    <x v="1879"/>
    <d v="2016-03-14T14:35:29"/>
    <x v="2"/>
  </r>
  <r>
    <n v="1880"/>
    <s v="Sim Betting Football"/>
    <s v="Sim Betting Football is the only football (soccer) betting simulation  game."/>
    <n v="5862"/>
    <n v="2025"/>
    <x v="2"/>
    <s v="GB"/>
    <s v="GBP"/>
    <n v="1459341380"/>
    <n v="1456839380"/>
    <b v="0"/>
    <n v="24"/>
    <b v="0"/>
    <x v="18"/>
    <n v="35"/>
    <n v="84.38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x v="14"/>
    <n v="35"/>
    <n v="28.8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x v="14"/>
    <n v="35"/>
    <n v="24.9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x v="14"/>
    <n v="35"/>
    <n v="63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x v="14"/>
    <n v="35"/>
    <n v="77.69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x v="14"/>
    <n v="36"/>
    <n v="19.239999999999998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x v="14"/>
    <n v="36"/>
    <n v="69.6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x v="14"/>
    <n v="37"/>
    <n v="251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x v="14"/>
    <n v="37"/>
    <n v="22.6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x v="14"/>
    <n v="37"/>
    <n v="45.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x v="14"/>
    <n v="37"/>
    <n v="8.1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x v="14"/>
    <n v="37"/>
    <n v="16.7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x v="14"/>
    <n v="37"/>
    <n v="77.44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x v="14"/>
    <n v="37"/>
    <n v="44.67"/>
    <x v="4"/>
    <s v="indie rock"/>
    <x v="1893"/>
    <d v="2011-04-16T03:59:00"/>
    <x v="6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x v="14"/>
    <n v="37"/>
    <n v="100.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x v="14"/>
    <n v="36"/>
    <n v="42.7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x v="14"/>
    <n v="36"/>
    <n v="154.22999999999999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x v="14"/>
    <n v="36"/>
    <n v="10.9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x v="14"/>
    <n v="36"/>
    <n v="95.48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x v="14"/>
    <n v="36"/>
    <n v="47.7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x v="14"/>
    <n v="36"/>
    <n v="37.1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2"/>
    <s v="GB"/>
    <s v="GBP"/>
    <n v="1432299600"/>
    <n v="1429707729"/>
    <b v="0"/>
    <n v="25"/>
    <b v="0"/>
    <x v="29"/>
    <n v="36"/>
    <n v="80.16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5500"/>
    <n v="2002.22"/>
    <x v="2"/>
    <s v="NL"/>
    <s v="EUR"/>
    <n v="1425495447"/>
    <n v="1422903447"/>
    <b v="0"/>
    <n v="3"/>
    <b v="0"/>
    <x v="29"/>
    <n v="36"/>
    <n v="667.4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5500"/>
    <n v="2001"/>
    <x v="2"/>
    <s v="US"/>
    <s v="USD"/>
    <n v="1485541791"/>
    <n v="1480357791"/>
    <b v="0"/>
    <n v="41"/>
    <b v="0"/>
    <x v="29"/>
    <n v="36"/>
    <n v="48.8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500"/>
    <n v="2001"/>
    <x v="2"/>
    <s v="US"/>
    <s v="USD"/>
    <n v="1451752021"/>
    <n v="1447864021"/>
    <b v="0"/>
    <n v="2"/>
    <b v="0"/>
    <x v="29"/>
    <n v="36"/>
    <n v="1000.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2"/>
    <s v="US"/>
    <s v="USD"/>
    <n v="1410127994"/>
    <n v="1407535994"/>
    <b v="0"/>
    <n v="4"/>
    <b v="0"/>
    <x v="29"/>
    <n v="36"/>
    <n v="500.1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2"/>
    <s v="US"/>
    <s v="USD"/>
    <n v="1466697983"/>
    <n v="1464105983"/>
    <b v="0"/>
    <n v="99"/>
    <b v="0"/>
    <x v="29"/>
    <n v="36"/>
    <n v="20.2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5500"/>
    <n v="2000"/>
    <x v="2"/>
    <s v="US"/>
    <s v="USD"/>
    <n v="1400853925"/>
    <n v="1399557925"/>
    <b v="0"/>
    <n v="4"/>
    <b v="0"/>
    <x v="29"/>
    <n v="36"/>
    <n v="50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2"/>
    <s v="US"/>
    <s v="USD"/>
    <n v="1483048900"/>
    <n v="1480456900"/>
    <b v="0"/>
    <n v="4"/>
    <b v="0"/>
    <x v="29"/>
    <n v="36"/>
    <n v="50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2"/>
    <s v="US"/>
    <s v="USD"/>
    <n v="1414059479"/>
    <n v="1411467479"/>
    <b v="0"/>
    <n v="38"/>
    <b v="0"/>
    <x v="29"/>
    <n v="36"/>
    <n v="52.6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2"/>
    <s v="NL"/>
    <s v="EUR"/>
    <n v="1446331500"/>
    <n v="1442531217"/>
    <b v="0"/>
    <n v="285"/>
    <b v="0"/>
    <x v="29"/>
    <n v="36"/>
    <n v="7.02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5500"/>
    <n v="2000"/>
    <x v="2"/>
    <s v="NZ"/>
    <s v="NZD"/>
    <n v="1407545334"/>
    <n v="1404953334"/>
    <b v="0"/>
    <n v="1"/>
    <b v="0"/>
    <x v="29"/>
    <n v="36"/>
    <n v="2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2"/>
    <s v="US"/>
    <s v="USD"/>
    <n v="1433395560"/>
    <n v="1430803560"/>
    <b v="0"/>
    <n v="42"/>
    <b v="0"/>
    <x v="29"/>
    <n v="36"/>
    <n v="47.6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5500"/>
    <n v="2000"/>
    <x v="2"/>
    <s v="GB"/>
    <s v="GBP"/>
    <n v="1412770578"/>
    <n v="1410178578"/>
    <b v="0"/>
    <n v="26"/>
    <b v="0"/>
    <x v="29"/>
    <n v="36"/>
    <n v="76.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2"/>
    <s v="US"/>
    <s v="USD"/>
    <n v="1414814340"/>
    <n v="1413519073"/>
    <b v="0"/>
    <n v="2"/>
    <b v="0"/>
    <x v="29"/>
    <n v="36"/>
    <n v="1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500"/>
    <n v="2000"/>
    <x v="2"/>
    <s v="US"/>
    <s v="USD"/>
    <n v="1409620222"/>
    <n v="1407892222"/>
    <b v="0"/>
    <n v="4"/>
    <b v="0"/>
    <x v="29"/>
    <n v="36"/>
    <n v="5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5500"/>
    <n v="2000"/>
    <x v="2"/>
    <s v="US"/>
    <s v="USD"/>
    <n v="1478542375"/>
    <n v="1476378775"/>
    <b v="0"/>
    <n v="6"/>
    <b v="0"/>
    <x v="29"/>
    <n v="36"/>
    <n v="333.33"/>
    <x v="2"/>
    <s v="gadgets"/>
    <x v="1916"/>
    <d v="2016-11-07T18:12:55"/>
    <x v="2"/>
  </r>
  <r>
    <n v="1917"/>
    <s v="Chronovisor:The MOST innovative watch for night time reading"/>
    <s v="Let's build a legendary brand altogether"/>
    <n v="5500"/>
    <n v="2000"/>
    <x v="2"/>
    <s v="HK"/>
    <s v="HKD"/>
    <n v="1486708133"/>
    <n v="1484116133"/>
    <b v="0"/>
    <n v="70"/>
    <b v="0"/>
    <x v="29"/>
    <n v="36"/>
    <n v="28.57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2"/>
    <s v="US"/>
    <s v="USD"/>
    <n v="1407869851"/>
    <n v="1404845851"/>
    <b v="0"/>
    <n v="9"/>
    <b v="0"/>
    <x v="29"/>
    <n v="36"/>
    <n v="222.2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2"/>
    <s v="US"/>
    <s v="USD"/>
    <n v="1432069249"/>
    <n v="1429477249"/>
    <b v="0"/>
    <n v="8"/>
    <b v="0"/>
    <x v="29"/>
    <n v="36"/>
    <n v="249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5500"/>
    <n v="1988"/>
    <x v="2"/>
    <s v="GB"/>
    <s v="GBP"/>
    <n v="1445468400"/>
    <n v="1443042061"/>
    <b v="0"/>
    <n v="105"/>
    <b v="0"/>
    <x v="29"/>
    <n v="36"/>
    <n v="18.93"/>
    <x v="2"/>
    <s v="gadgets"/>
    <x v="1920"/>
    <d v="2015-10-21T23:00:00"/>
    <x v="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x v="14"/>
    <n v="36"/>
    <n v="52.16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x v="14"/>
    <n v="36"/>
    <n v="30.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x v="14"/>
    <n v="36"/>
    <n v="151.3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x v="14"/>
    <n v="36"/>
    <n v="59.2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x v="14"/>
    <n v="37"/>
    <n v="37.5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x v="14"/>
    <n v="37"/>
    <n v="18.14"/>
    <x v="4"/>
    <s v="indie rock"/>
    <x v="1926"/>
    <d v="2010-11-02T00:26:00"/>
    <x v="7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x v="14"/>
    <n v="37"/>
    <n v="17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x v="14"/>
    <n v="38"/>
    <n v="56.9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x v="14"/>
    <n v="38"/>
    <n v="25.6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x v="14"/>
    <n v="38"/>
    <n v="73.84999999999999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x v="14"/>
    <n v="38"/>
    <n v="38.3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x v="14"/>
    <n v="38"/>
    <n v="23.9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x v="14"/>
    <n v="38"/>
    <n v="17.3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14"/>
    <n v="38"/>
    <n v="24.7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x v="14"/>
    <n v="38"/>
    <n v="37.9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x v="14"/>
    <n v="38"/>
    <n v="13.0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x v="14"/>
    <n v="38"/>
    <n v="64.9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x v="14"/>
    <n v="38"/>
    <n v="16.5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x v="14"/>
    <n v="38"/>
    <n v="19.5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x v="14"/>
    <n v="38"/>
    <n v="60.55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x v="30"/>
    <n v="38"/>
    <n v="0.3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x v="30"/>
    <n v="38"/>
    <n v="19.75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x v="30"/>
    <n v="37"/>
    <n v="0.7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x v="30"/>
    <n v="37"/>
    <n v="1.05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x v="30"/>
    <n v="37"/>
    <n v="2.7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x v="30"/>
    <n v="37"/>
    <n v="26.6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x v="30"/>
    <n v="37"/>
    <n v="81.17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x v="30"/>
    <n v="37"/>
    <n v="0.44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x v="30"/>
    <n v="37"/>
    <n v="1.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x v="30"/>
    <n v="37"/>
    <n v="0.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x v="30"/>
    <n v="37"/>
    <n v="2.23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x v="30"/>
    <n v="37"/>
    <n v="2.7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x v="30"/>
    <n v="37"/>
    <n v="12.52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x v="30"/>
    <n v="37"/>
    <n v="4.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x v="30"/>
    <n v="37"/>
    <n v="6.33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x v="30"/>
    <n v="37"/>
    <n v="5.0199999999999996"/>
    <x v="2"/>
    <s v="hardware"/>
    <x v="1956"/>
    <d v="2015-04-18T21:10:05"/>
    <x v="0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x v="30"/>
    <n v="37"/>
    <n v="2.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x v="30"/>
    <n v="37"/>
    <n v="1.3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x v="30"/>
    <n v="37"/>
    <n v="4.3099999999999996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x v="30"/>
    <n v="37"/>
    <n v="55.3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x v="30"/>
    <n v="37"/>
    <n v="1.120000000000000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x v="30"/>
    <n v="36"/>
    <n v="5.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x v="30"/>
    <n v="36"/>
    <n v="8.880000000000000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x v="30"/>
    <n v="36"/>
    <n v="1.4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30"/>
    <n v="36"/>
    <n v="17.5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x v="30"/>
    <n v="36"/>
    <n v="1.1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x v="30"/>
    <n v="36"/>
    <n v="4.440000000000000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x v="30"/>
    <n v="36"/>
    <n v="3.53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x v="30"/>
    <n v="36"/>
    <n v="0.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30"/>
    <n v="36"/>
    <n v="2.549999999999999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x v="30"/>
    <n v="36"/>
    <n v="0.4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x v="30"/>
    <n v="36"/>
    <n v="7.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x v="30"/>
    <n v="36"/>
    <n v="0.8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x v="30"/>
    <n v="36"/>
    <n v="4.43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x v="30"/>
    <n v="36"/>
    <n v="7.0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x v="30"/>
    <n v="36"/>
    <n v="3.75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x v="30"/>
    <n v="36"/>
    <n v="2.1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x v="30"/>
    <n v="36"/>
    <n v="4.5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x v="30"/>
    <n v="35"/>
    <n v="2.180000000000000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x v="30"/>
    <n v="35"/>
    <n v="0.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2"/>
    <s v="CA"/>
    <s v="CAD"/>
    <n v="1404926665"/>
    <n v="1402334665"/>
    <b v="0"/>
    <n v="12"/>
    <b v="0"/>
    <x v="31"/>
    <n v="35"/>
    <n v="147.2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5000"/>
    <n v="1766"/>
    <x v="2"/>
    <s v="HK"/>
    <s v="HKD"/>
    <n v="1480863887"/>
    <n v="1478268287"/>
    <b v="0"/>
    <n v="0"/>
    <b v="0"/>
    <x v="31"/>
    <n v="35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x v="31"/>
    <n v="35"/>
    <n v="110.13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5000"/>
    <n v="1758"/>
    <x v="2"/>
    <s v="US"/>
    <s v="USD"/>
    <n v="1417377481"/>
    <n v="1412189881"/>
    <b v="0"/>
    <n v="7"/>
    <b v="0"/>
    <x v="31"/>
    <n v="35"/>
    <n v="251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2"/>
    <s v="GB"/>
    <s v="GBP"/>
    <n v="1470178800"/>
    <n v="1467650771"/>
    <b v="0"/>
    <n v="4"/>
    <b v="0"/>
    <x v="31"/>
    <n v="35"/>
    <n v="438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2"/>
    <s v="GB"/>
    <s v="GBP"/>
    <n v="1457947483"/>
    <n v="1455359083"/>
    <b v="0"/>
    <n v="1"/>
    <b v="0"/>
    <x v="31"/>
    <n v="35"/>
    <n v="1751"/>
    <x v="8"/>
    <s v="people"/>
    <x v="1986"/>
    <d v="2016-03-14T09:24:43"/>
    <x v="2"/>
  </r>
  <r>
    <n v="1987"/>
    <s v="Ethiopia: Beheld"/>
    <s v="A collection of images that depicts the beauty and diversity within Ethiopia"/>
    <n v="5000"/>
    <n v="1750"/>
    <x v="2"/>
    <s v="GB"/>
    <s v="GBP"/>
    <n v="1425223276"/>
    <n v="1422631276"/>
    <b v="0"/>
    <n v="28"/>
    <b v="0"/>
    <x v="31"/>
    <n v="35"/>
    <n v="62.5"/>
    <x v="8"/>
    <s v="people"/>
    <x v="1987"/>
    <d v="2015-03-01T15:21:16"/>
    <x v="0"/>
  </r>
  <r>
    <n v="1988"/>
    <s v="Phillip Michael Photography"/>
    <s v="Expressing art in an image!"/>
    <n v="5000"/>
    <n v="1748"/>
    <x v="2"/>
    <s v="US"/>
    <s v="USD"/>
    <n v="1440094742"/>
    <n v="1437502742"/>
    <b v="0"/>
    <n v="1"/>
    <b v="0"/>
    <x v="31"/>
    <n v="35"/>
    <n v="1748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31"/>
    <n v="35"/>
    <n v="1742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5000"/>
    <n v="1739"/>
    <x v="2"/>
    <s v="US"/>
    <s v="USD"/>
    <n v="1455338532"/>
    <n v="1454042532"/>
    <b v="0"/>
    <n v="5"/>
    <b v="0"/>
    <x v="31"/>
    <n v="35"/>
    <n v="347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5000"/>
    <n v="1728.07"/>
    <x v="2"/>
    <s v="US"/>
    <s v="USD"/>
    <n v="1435958786"/>
    <n v="1434144386"/>
    <b v="0"/>
    <n v="3"/>
    <b v="0"/>
    <x v="31"/>
    <n v="35"/>
    <n v="576.0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5000"/>
    <n v="1720"/>
    <x v="2"/>
    <s v="US"/>
    <s v="USD"/>
    <n v="1424229991"/>
    <n v="1421637991"/>
    <b v="0"/>
    <n v="2"/>
    <b v="0"/>
    <x v="31"/>
    <n v="34"/>
    <n v="86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2"/>
    <s v="GB"/>
    <s v="GBP"/>
    <n v="1450706837"/>
    <n v="1448114837"/>
    <b v="0"/>
    <n v="0"/>
    <b v="0"/>
    <x v="31"/>
    <n v="34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2"/>
    <s v="US"/>
    <s v="USD"/>
    <n v="1481072942"/>
    <n v="1475885342"/>
    <b v="0"/>
    <n v="0"/>
    <b v="0"/>
    <x v="31"/>
    <n v="34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5000"/>
    <n v="1707"/>
    <x v="2"/>
    <s v="CA"/>
    <s v="CAD"/>
    <n v="1437082736"/>
    <n v="1435354736"/>
    <b v="0"/>
    <n v="3"/>
    <b v="0"/>
    <x v="31"/>
    <n v="34"/>
    <n v="569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2"/>
    <s v="US"/>
    <s v="USD"/>
    <n v="1405021211"/>
    <n v="1402429211"/>
    <b v="0"/>
    <n v="0"/>
    <b v="0"/>
    <x v="31"/>
    <n v="34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2"/>
    <s v="US"/>
    <s v="USD"/>
    <n v="1409091612"/>
    <n v="1406499612"/>
    <b v="0"/>
    <n v="0"/>
    <b v="0"/>
    <x v="31"/>
    <n v="34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5000"/>
    <n v="1700.01"/>
    <x v="2"/>
    <s v="US"/>
    <s v="USD"/>
    <n v="1406861438"/>
    <n v="1402973438"/>
    <b v="0"/>
    <n v="3"/>
    <b v="0"/>
    <x v="31"/>
    <n v="34"/>
    <n v="566.6699999999999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5000"/>
    <n v="1700"/>
    <x v="2"/>
    <s v="GB"/>
    <s v="GBP"/>
    <n v="1415882108"/>
    <n v="1413286508"/>
    <b v="0"/>
    <n v="7"/>
    <b v="0"/>
    <x v="31"/>
    <n v="34"/>
    <n v="242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31"/>
    <n v="34"/>
    <n v="67.92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x v="30"/>
    <n v="34"/>
    <n v="1.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x v="30"/>
    <n v="34"/>
    <n v="1.2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x v="30"/>
    <n v="34"/>
    <n v="99.47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x v="30"/>
    <n v="34"/>
    <n v="4.76999999999999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x v="30"/>
    <n v="34"/>
    <n v="8.83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x v="30"/>
    <n v="34"/>
    <n v="5.5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x v="30"/>
    <n v="34"/>
    <n v="12.3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x v="30"/>
    <n v="34"/>
    <n v="40.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x v="30"/>
    <n v="33"/>
    <n v="4.2"/>
    <x v="2"/>
    <s v="hardware"/>
    <x v="2009"/>
    <d v="2016-11-23T08:45:43"/>
    <x v="2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x v="30"/>
    <n v="33"/>
    <n v="0.9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x v="30"/>
    <n v="33"/>
    <n v="1.7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30"/>
    <n v="33"/>
    <n v="9.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x v="30"/>
    <n v="33"/>
    <n v="0.36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x v="30"/>
    <n v="33"/>
    <n v="0.0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x v="30"/>
    <n v="33"/>
    <n v="10.25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x v="30"/>
    <n v="33"/>
    <n v="3.47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x v="30"/>
    <n v="33"/>
    <n v="3.8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x v="30"/>
    <n v="33"/>
    <n v="3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x v="30"/>
    <n v="33"/>
    <n v="0.93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x v="30"/>
    <n v="33"/>
    <n v="13.53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30"/>
    <n v="33"/>
    <n v="17.3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x v="30"/>
    <n v="33"/>
    <n v="5.08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x v="30"/>
    <n v="33"/>
    <n v="4.6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x v="30"/>
    <n v="33"/>
    <n v="15.58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x v="30"/>
    <n v="33"/>
    <n v="2.2400000000000002"/>
    <x v="2"/>
    <s v="hardware"/>
    <x v="2025"/>
    <d v="2015-06-11T04:25:46"/>
    <x v="0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x v="30"/>
    <n v="33"/>
    <n v="3.5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x v="30"/>
    <n v="33"/>
    <n v="3.0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x v="30"/>
    <n v="33"/>
    <n v="20.5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x v="30"/>
    <n v="32"/>
    <n v="17.2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x v="30"/>
    <n v="32"/>
    <n v="2.5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x v="30"/>
    <n v="32"/>
    <n v="3.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x v="30"/>
    <n v="32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x v="30"/>
    <n v="32"/>
    <n v="10.22000000000000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x v="30"/>
    <n v="32"/>
    <n v="3.1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x v="30"/>
    <n v="32"/>
    <n v="2.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x v="30"/>
    <n v="32"/>
    <n v="1.89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x v="30"/>
    <n v="32"/>
    <n v="3.74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x v="30"/>
    <n v="32"/>
    <n v="7.8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x v="30"/>
    <n v="32"/>
    <n v="4.21"/>
    <x v="2"/>
    <s v="hardware"/>
    <x v="2039"/>
    <d v="2016-12-01T04:59:00"/>
    <x v="2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x v="30"/>
    <n v="32"/>
    <n v="5.8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x v="30"/>
    <n v="32"/>
    <n v="13.2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x v="30"/>
    <n v="32"/>
    <n v="11.2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x v="30"/>
    <n v="32"/>
    <n v="8.1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x v="30"/>
    <n v="32"/>
    <n v="8.7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x v="30"/>
    <n v="32"/>
    <n v="5.9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x v="30"/>
    <n v="32"/>
    <n v="7.2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x v="30"/>
    <n v="32"/>
    <n v="3.56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x v="30"/>
    <n v="32"/>
    <n v="1.1499999999999999"/>
    <x v="2"/>
    <s v="hardware"/>
    <x v="2048"/>
    <d v="2013-05-23T15:38:11"/>
    <x v="4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x v="30"/>
    <n v="31"/>
    <n v="2.1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x v="30"/>
    <n v="31"/>
    <n v="9.2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x v="30"/>
    <n v="31"/>
    <n v="6.4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x v="30"/>
    <n v="31"/>
    <n v="2.9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30"/>
    <n v="31"/>
    <n v="12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x v="30"/>
    <n v="31"/>
    <n v="2.5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x v="30"/>
    <n v="31"/>
    <n v="15.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x v="30"/>
    <n v="31"/>
    <n v="2.8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x v="30"/>
    <n v="31"/>
    <n v="2.34"/>
    <x v="2"/>
    <s v="hardware"/>
    <x v="2057"/>
    <d v="2016-02-26T11:52:12"/>
    <x v="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x v="30"/>
    <n v="31"/>
    <n v="3.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x v="30"/>
    <n v="31"/>
    <n v="4.1500000000000004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x v="30"/>
    <n v="31"/>
    <n v="1.1399999999999999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30"/>
    <n v="31"/>
    <n v="44.4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x v="30"/>
    <n v="31"/>
    <n v="7.6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x v="30"/>
    <n v="31"/>
    <n v="31.63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x v="30"/>
    <n v="31"/>
    <n v="0.2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x v="30"/>
    <n v="31"/>
    <n v="0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x v="30"/>
    <n v="31"/>
    <n v="23.7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x v="30"/>
    <n v="31"/>
    <n v="153.8000000000000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x v="30"/>
    <n v="31"/>
    <n v="20.22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x v="30"/>
    <n v="31"/>
    <n v="5.8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x v="30"/>
    <n v="31"/>
    <n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x v="30"/>
    <n v="31"/>
    <n v="5.5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x v="30"/>
    <n v="31"/>
    <n v="4.3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x v="30"/>
    <n v="31"/>
    <n v="3.26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x v="30"/>
    <n v="31"/>
    <n v="510.67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x v="30"/>
    <n v="31"/>
    <n v="0.1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x v="30"/>
    <n v="31"/>
    <n v="0.1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x v="30"/>
    <n v="31"/>
    <n v="8.119999999999999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x v="30"/>
    <n v="31"/>
    <n v="31.7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x v="30"/>
    <n v="30"/>
    <n v="2.509999999999999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x v="30"/>
    <n v="30"/>
    <n v="30.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x v="14"/>
    <n v="30"/>
    <n v="27.64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x v="14"/>
    <n v="30"/>
    <n v="39.950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x v="14"/>
    <n v="30"/>
    <n v="60.6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x v="14"/>
    <n v="30"/>
    <n v="32.8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x v="14"/>
    <n v="30"/>
    <n v="18.1900000000000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x v="14"/>
    <n v="30"/>
    <n v="43.14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x v="14"/>
    <n v="30"/>
    <n v="60.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x v="14"/>
    <n v="30"/>
    <n v="20.1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x v="14"/>
    <n v="30"/>
    <n v="24.2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x v="14"/>
    <n v="30"/>
    <n v="9.4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x v="14"/>
    <n v="30"/>
    <n v="6.1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x v="14"/>
    <n v="30"/>
    <n v="27.3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x v="14"/>
    <n v="30"/>
    <n v="65.3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x v="14"/>
    <n v="30"/>
    <n v="20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x v="14"/>
    <n v="30"/>
    <n v="68.2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x v="14"/>
    <n v="30"/>
    <n v="107.1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x v="14"/>
    <n v="30"/>
    <n v="39.4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x v="14"/>
    <n v="30"/>
    <n v="46.88"/>
    <x v="4"/>
    <s v="indie rock"/>
    <x v="2098"/>
    <d v="2012-03-08T02:43:55"/>
    <x v="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x v="14"/>
    <n v="30"/>
    <n v="23.8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x v="14"/>
    <n v="30"/>
    <n v="55.56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x v="14"/>
    <n v="30"/>
    <n v="34.09000000000000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x v="14"/>
    <n v="30"/>
    <n v="39.47"/>
    <x v="4"/>
    <s v="indie rock"/>
    <x v="2102"/>
    <d v="2011-05-05T20:50:48"/>
    <x v="6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x v="14"/>
    <n v="30"/>
    <n v="13.0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x v="14"/>
    <n v="30"/>
    <n v="40.54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x v="14"/>
    <n v="30"/>
    <n v="15.0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x v="14"/>
    <n v="30"/>
    <n v="33.77000000000000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x v="14"/>
    <n v="30"/>
    <n v="25.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x v="14"/>
    <n v="29"/>
    <n v="7.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x v="14"/>
    <n v="29"/>
    <n v="36.6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x v="14"/>
    <n v="29"/>
    <n v="38.549999999999997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x v="14"/>
    <n v="29"/>
    <n v="37.5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x v="14"/>
    <n v="29"/>
    <n v="133.18"/>
    <x v="4"/>
    <s v="indie rock"/>
    <x v="2112"/>
    <d v="2013-04-15T22:16:33"/>
    <x v="4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x v="14"/>
    <n v="29"/>
    <n v="13.6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14"/>
    <n v="29"/>
    <n v="9.93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x v="14"/>
    <n v="29"/>
    <n v="40.42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x v="14"/>
    <n v="29"/>
    <n v="15.8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x v="14"/>
    <n v="29"/>
    <n v="41.29"/>
    <x v="4"/>
    <s v="indie rock"/>
    <x v="2117"/>
    <d v="2015-10-27T04:59:00"/>
    <x v="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x v="14"/>
    <n v="29"/>
    <n v="84.5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x v="14"/>
    <n v="29"/>
    <n v="65.3199999999999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x v="14"/>
    <n v="29"/>
    <n v="20.8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"/>
    <n v="1434"/>
    <x v="2"/>
    <s v="CH"/>
    <s v="CHF"/>
    <n v="1484156948"/>
    <n v="1481564948"/>
    <b v="0"/>
    <n v="10"/>
    <b v="0"/>
    <x v="17"/>
    <n v="29"/>
    <n v="143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5000"/>
    <n v="1431"/>
    <x v="2"/>
    <s v="MX"/>
    <s v="MXN"/>
    <n v="1483773169"/>
    <n v="1481181169"/>
    <b v="0"/>
    <n v="3"/>
    <b v="0"/>
    <x v="17"/>
    <n v="29"/>
    <n v="47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2"/>
    <s v="US"/>
    <s v="USD"/>
    <n v="1268636340"/>
    <n v="1263982307"/>
    <b v="0"/>
    <n v="5"/>
    <b v="0"/>
    <x v="17"/>
    <n v="29"/>
    <n v="286.0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5000"/>
    <n v="1419"/>
    <x v="2"/>
    <s v="US"/>
    <s v="USD"/>
    <n v="1291093200"/>
    <n v="1286930435"/>
    <b v="0"/>
    <n v="5"/>
    <b v="0"/>
    <x v="17"/>
    <n v="28"/>
    <n v="283.8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5000"/>
    <n v="1417"/>
    <x v="2"/>
    <s v="US"/>
    <s v="USD"/>
    <n v="1438734833"/>
    <n v="1436142833"/>
    <b v="0"/>
    <n v="27"/>
    <b v="0"/>
    <x v="17"/>
    <n v="28"/>
    <n v="52.4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5000"/>
    <n v="1416"/>
    <x v="2"/>
    <s v="US"/>
    <s v="USD"/>
    <n v="1418080887"/>
    <n v="1415488887"/>
    <b v="0"/>
    <n v="2"/>
    <b v="0"/>
    <x v="17"/>
    <n v="28"/>
    <n v="708"/>
    <x v="6"/>
    <s v="video games"/>
    <x v="2126"/>
    <d v="2014-12-08T23:21:27"/>
    <x v="3"/>
  </r>
  <r>
    <n v="2127"/>
    <s v="Three Monkeys - Part 1: Into the Abyss"/>
    <s v="Three Monkeys is an audio adventure game for PC."/>
    <n v="5000"/>
    <n v="1408"/>
    <x v="2"/>
    <s v="GB"/>
    <s v="GBP"/>
    <n v="1426158463"/>
    <n v="1423570063"/>
    <b v="0"/>
    <n v="236"/>
    <b v="0"/>
    <x v="17"/>
    <n v="28"/>
    <n v="5.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5000"/>
    <n v="1405"/>
    <x v="2"/>
    <s v="CA"/>
    <s v="CAD"/>
    <n v="1411324369"/>
    <n v="1406140369"/>
    <b v="0"/>
    <n v="1"/>
    <b v="0"/>
    <x v="17"/>
    <n v="28"/>
    <n v="140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5000"/>
    <n v="1405"/>
    <x v="2"/>
    <s v="US"/>
    <s v="USD"/>
    <n v="1457570100"/>
    <n v="1454978100"/>
    <b v="0"/>
    <n v="12"/>
    <b v="0"/>
    <x v="17"/>
    <n v="28"/>
    <n v="117.0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x v="17"/>
    <n v="28"/>
    <n v="350.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0"/>
    <n v="1400"/>
    <x v="2"/>
    <s v="US"/>
    <s v="USD"/>
    <n v="1436677091"/>
    <n v="1434085091"/>
    <b v="0"/>
    <n v="3"/>
    <b v="0"/>
    <x v="17"/>
    <n v="28"/>
    <n v="466.67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5000"/>
    <n v="1398"/>
    <x v="2"/>
    <s v="US"/>
    <s v="USD"/>
    <n v="1391427692"/>
    <n v="1388835692"/>
    <b v="0"/>
    <n v="99"/>
    <b v="0"/>
    <x v="17"/>
    <n v="28"/>
    <n v="14.1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2"/>
    <s v="US"/>
    <s v="USD"/>
    <n v="1303628340"/>
    <n v="1300328399"/>
    <b v="0"/>
    <n v="3"/>
    <b v="0"/>
    <x v="17"/>
    <n v="28"/>
    <n v="46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5000"/>
    <n v="1395"/>
    <x v="2"/>
    <s v="US"/>
    <s v="USD"/>
    <n v="1367097391"/>
    <n v="1364505391"/>
    <b v="0"/>
    <n v="3"/>
    <b v="0"/>
    <x v="17"/>
    <n v="28"/>
    <n v="46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17"/>
    <n v="28"/>
    <n v="63.2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5000"/>
    <n v="1390"/>
    <x v="2"/>
    <s v="US"/>
    <s v="USD"/>
    <n v="1382184786"/>
    <n v="1379592786"/>
    <b v="0"/>
    <n v="4"/>
    <b v="0"/>
    <x v="17"/>
    <n v="28"/>
    <n v="347.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"/>
    <n v="1389"/>
    <x v="2"/>
    <s v="CA"/>
    <s v="CAD"/>
    <n v="1417804229"/>
    <n v="1415212229"/>
    <b v="0"/>
    <n v="534"/>
    <b v="0"/>
    <x v="17"/>
    <n v="28"/>
    <n v="2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5000"/>
    <n v="1387"/>
    <x v="2"/>
    <s v="GB"/>
    <s v="GBP"/>
    <n v="1383959939"/>
    <n v="1381364339"/>
    <b v="0"/>
    <n v="12"/>
    <b v="0"/>
    <x v="17"/>
    <n v="28"/>
    <n v="115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5000"/>
    <n v="1384"/>
    <x v="2"/>
    <s v="US"/>
    <s v="USD"/>
    <n v="1478196008"/>
    <n v="1475604008"/>
    <b v="0"/>
    <n v="56"/>
    <b v="0"/>
    <x v="17"/>
    <n v="28"/>
    <n v="24.71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2"/>
    <s v="US"/>
    <s v="USD"/>
    <n v="1357934424"/>
    <n v="1355342424"/>
    <b v="0"/>
    <n v="11"/>
    <b v="0"/>
    <x v="17"/>
    <n v="28"/>
    <n v="125.6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5000"/>
    <n v="1381"/>
    <x v="2"/>
    <s v="US"/>
    <s v="USD"/>
    <n v="1415947159"/>
    <n v="1413351559"/>
    <b v="0"/>
    <n v="0"/>
    <b v="0"/>
    <x v="17"/>
    <n v="28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2"/>
    <s v="DE"/>
    <s v="EUR"/>
    <n v="1451494210"/>
    <n v="1449075010"/>
    <b v="0"/>
    <n v="12"/>
    <b v="0"/>
    <x v="17"/>
    <n v="27"/>
    <n v="114.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2"/>
    <s v="US"/>
    <s v="USD"/>
    <n v="1279738800"/>
    <n v="1275599812"/>
    <b v="0"/>
    <n v="5"/>
    <b v="0"/>
    <x v="17"/>
    <n v="27"/>
    <n v="274.6499999999999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5000"/>
    <n v="1370"/>
    <x v="2"/>
    <s v="US"/>
    <s v="USD"/>
    <n v="1379164040"/>
    <n v="1376399240"/>
    <b v="0"/>
    <n v="24"/>
    <b v="0"/>
    <x v="17"/>
    <n v="27"/>
    <n v="57.0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2"/>
    <s v="US"/>
    <s v="USD"/>
    <n v="1385534514"/>
    <n v="1382938914"/>
    <b v="0"/>
    <n v="89"/>
    <b v="0"/>
    <x v="17"/>
    <n v="27"/>
    <n v="15.36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17"/>
    <n v="27"/>
    <n v="1366"/>
    <x v="6"/>
    <s v="video games"/>
    <x v="2146"/>
    <d v="2016-02-11T16:18:30"/>
    <x v="2"/>
  </r>
  <r>
    <n v="2147"/>
    <s v="Johnny Rocketfingers 3"/>
    <s v="A Point and Click Adventure on Steroids."/>
    <n v="5000"/>
    <n v="1366"/>
    <x v="2"/>
    <s v="US"/>
    <s v="USD"/>
    <n v="1416125148"/>
    <n v="1413356748"/>
    <b v="0"/>
    <n v="55"/>
    <b v="0"/>
    <x v="17"/>
    <n v="27"/>
    <n v="24.84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5000"/>
    <n v="1365"/>
    <x v="2"/>
    <s v="GB"/>
    <s v="GBP"/>
    <n v="1427992582"/>
    <n v="1425404182"/>
    <b v="0"/>
    <n v="2"/>
    <b v="0"/>
    <x v="17"/>
    <n v="27"/>
    <n v="682.5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5000"/>
    <n v="1364"/>
    <x v="2"/>
    <s v="US"/>
    <s v="USD"/>
    <n v="1280534400"/>
    <n v="1277512556"/>
    <b v="0"/>
    <n v="0"/>
    <b v="0"/>
    <x v="17"/>
    <n v="27"/>
    <s v="No Backers"/>
    <x v="6"/>
    <s v="video games"/>
    <x v="2149"/>
    <d v="2010-07-31T00:00:00"/>
    <x v="7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x v="17"/>
    <n v="27"/>
    <n v="340.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5000"/>
    <n v="1361"/>
    <x v="2"/>
    <s v="US"/>
    <s v="USD"/>
    <n v="1467231614"/>
    <n v="1464639614"/>
    <b v="0"/>
    <n v="6"/>
    <b v="0"/>
    <x v="17"/>
    <n v="27"/>
    <n v="226.83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5000"/>
    <n v="1360"/>
    <x v="2"/>
    <s v="US"/>
    <s v="USD"/>
    <n v="1394909909"/>
    <n v="1392321509"/>
    <b v="0"/>
    <n v="4"/>
    <b v="0"/>
    <x v="17"/>
    <n v="27"/>
    <n v="34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5000"/>
    <n v="1360"/>
    <x v="2"/>
    <s v="US"/>
    <s v="USD"/>
    <n v="1420876740"/>
    <n v="1417470718"/>
    <b v="0"/>
    <n v="4"/>
    <b v="0"/>
    <x v="17"/>
    <n v="27"/>
    <n v="34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5000"/>
    <n v="1351"/>
    <x v="2"/>
    <s v="US"/>
    <s v="USD"/>
    <n v="1390921827"/>
    <n v="1389193827"/>
    <b v="0"/>
    <n v="2"/>
    <b v="0"/>
    <x v="17"/>
    <n v="27"/>
    <n v="675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17"/>
    <n v="27"/>
    <n v="270.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000"/>
    <n v="1351"/>
    <x v="2"/>
    <s v="US"/>
    <s v="USD"/>
    <n v="1379363406"/>
    <n v="1375475406"/>
    <b v="0"/>
    <n v="83"/>
    <b v="0"/>
    <x v="17"/>
    <n v="27"/>
    <n v="16.28"/>
    <x v="6"/>
    <s v="video games"/>
    <x v="2156"/>
    <d v="2013-09-16T20:30:06"/>
    <x v="4"/>
  </r>
  <r>
    <n v="2157"/>
    <s v="Nin"/>
    <s v="Gamers and 90's fans unite in this small tale of epic proportions!"/>
    <n v="5000"/>
    <n v="1346.11"/>
    <x v="2"/>
    <s v="US"/>
    <s v="USD"/>
    <n v="1482479940"/>
    <n v="1479684783"/>
    <b v="0"/>
    <n v="57"/>
    <b v="0"/>
    <x v="17"/>
    <n v="27"/>
    <n v="23.6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5000"/>
    <n v="1345"/>
    <x v="2"/>
    <s v="US"/>
    <s v="USD"/>
    <n v="1360009774"/>
    <n v="1356121774"/>
    <b v="0"/>
    <n v="311"/>
    <b v="0"/>
    <x v="17"/>
    <n v="27"/>
    <n v="4.3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2"/>
    <s v="US"/>
    <s v="USD"/>
    <n v="1310837574"/>
    <n v="1308245574"/>
    <b v="0"/>
    <n v="2"/>
    <b v="0"/>
    <x v="17"/>
    <n v="27"/>
    <n v="671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5000"/>
    <n v="1336"/>
    <x v="2"/>
    <s v="US"/>
    <s v="USD"/>
    <n v="1337447105"/>
    <n v="1334855105"/>
    <b v="0"/>
    <n v="16"/>
    <b v="0"/>
    <x v="17"/>
    <n v="27"/>
    <n v="83.5"/>
    <x v="6"/>
    <s v="video games"/>
    <x v="2160"/>
    <d v="2012-05-19T17:05:05"/>
    <x v="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x v="11"/>
    <n v="27"/>
    <n v="102.6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x v="11"/>
    <n v="27"/>
    <n v="22.9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x v="11"/>
    <n v="27"/>
    <n v="30.27"/>
    <x v="4"/>
    <s v="rock"/>
    <x v="2163"/>
    <d v="2015-06-08T03:50:00"/>
    <x v="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x v="11"/>
    <n v="27"/>
    <n v="16.0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x v="11"/>
    <n v="27"/>
    <n v="11.3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x v="11"/>
    <n v="27"/>
    <n v="41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x v="11"/>
    <n v="27"/>
    <n v="16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x v="11"/>
    <n v="27"/>
    <n v="3.9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x v="11"/>
    <n v="26"/>
    <n v="188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x v="11"/>
    <n v="26"/>
    <n v="69.4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x v="11"/>
    <n v="26"/>
    <n v="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x v="11"/>
    <n v="26"/>
    <n v="101.1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x v="11"/>
    <n v="26"/>
    <n v="14.58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x v="11"/>
    <n v="26"/>
    <n v="20.7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x v="11"/>
    <n v="26"/>
    <n v="50.19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11"/>
    <n v="26"/>
    <n v="18.3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x v="11"/>
    <n v="26"/>
    <n v="34.2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x v="11"/>
    <n v="26"/>
    <n v="1.5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x v="11"/>
    <n v="26"/>
    <n v="61.9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11"/>
    <n v="26"/>
    <n v="16.6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x v="32"/>
    <n v="26"/>
    <n v="24.45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x v="32"/>
    <n v="26"/>
    <n v="3.6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x v="32"/>
    <n v="26"/>
    <n v="4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x v="32"/>
    <n v="26"/>
    <n v="4.849999999999999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32"/>
    <n v="26"/>
    <n v="2.0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x v="32"/>
    <n v="26"/>
    <n v="3.28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x v="32"/>
    <n v="26"/>
    <n v="0.3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x v="32"/>
    <n v="26"/>
    <n v="2.490000000000000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x v="32"/>
    <n v="26"/>
    <n v="14.5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x v="32"/>
    <n v="26"/>
    <n v="2.38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x v="32"/>
    <n v="26"/>
    <n v="5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x v="32"/>
    <n v="25"/>
    <n v="0.3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x v="32"/>
    <n v="25"/>
    <n v="1.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x v="32"/>
    <n v="25"/>
    <n v="1.4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x v="32"/>
    <n v="25"/>
    <n v="11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x v="32"/>
    <n v="25"/>
    <n v="5.3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x v="32"/>
    <n v="25"/>
    <n v="0.2899999999999999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x v="32"/>
    <n v="25"/>
    <n v="1.94"/>
    <x v="6"/>
    <s v="tabletop games"/>
    <x v="2198"/>
    <d v="2015-11-14T13:20:00"/>
    <x v="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x v="32"/>
    <n v="25"/>
    <n v="5.019999999999999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x v="32"/>
    <n v="25"/>
    <n v="4.7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x v="15"/>
    <n v="25"/>
    <n v="44.68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x v="15"/>
    <n v="25"/>
    <n v="1.7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x v="15"/>
    <n v="25"/>
    <n v="2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x v="15"/>
    <n v="25"/>
    <n v="17.1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x v="15"/>
    <n v="25"/>
    <n v="46.15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x v="15"/>
    <n v="25"/>
    <n v="36.619999999999997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x v="15"/>
    <n v="25"/>
    <n v="177.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x v="15"/>
    <n v="25"/>
    <n v="51.7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x v="15"/>
    <n v="25"/>
    <n v="82.3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x v="15"/>
    <n v="25"/>
    <n v="17.01000000000000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x v="15"/>
    <n v="25"/>
    <n v="10.21000000000000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x v="15"/>
    <n v="25"/>
    <n v="9.960000000000000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x v="15"/>
    <n v="24"/>
    <n v="1224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x v="15"/>
    <n v="24"/>
    <n v="50.8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x v="15"/>
    <n v="24"/>
    <n v="36.90999999999999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x v="15"/>
    <n v="24"/>
    <n v="87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x v="15"/>
    <n v="24"/>
    <n v="135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x v="15"/>
    <n v="24"/>
    <n v="16.01000000000000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x v="15"/>
    <n v="24"/>
    <n v="6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x v="15"/>
    <n v="24"/>
    <n v="17.6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x v="32"/>
    <n v="24"/>
    <n v="5.5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x v="32"/>
    <n v="24"/>
    <n v="40.0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x v="32"/>
    <n v="24"/>
    <n v="12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x v="32"/>
    <n v="24"/>
    <n v="4.0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x v="32"/>
    <n v="24"/>
    <n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x v="32"/>
    <n v="24"/>
    <n v="3.7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x v="32"/>
    <n v="24"/>
    <n v="3.99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x v="32"/>
    <n v="24"/>
    <n v="8.33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x v="32"/>
    <n v="24"/>
    <n v="2.2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x v="32"/>
    <n v="24"/>
    <n v="2.4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x v="32"/>
    <n v="24"/>
    <n v="1.0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x v="32"/>
    <n v="24"/>
    <n v="1.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x v="32"/>
    <n v="25"/>
    <n v="3.0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x v="32"/>
    <n v="25"/>
    <n v="42.3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x v="32"/>
    <n v="25"/>
    <n v="8.0500000000000007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x v="32"/>
    <n v="25"/>
    <n v="1.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x v="32"/>
    <n v="26"/>
    <n v="1.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x v="32"/>
    <n v="26"/>
    <n v="14.8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x v="32"/>
    <n v="26"/>
    <n v="2.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x v="32"/>
    <n v="25"/>
    <n v="12.1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x v="32"/>
    <n v="26"/>
    <n v="7.1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x v="32"/>
    <n v="26"/>
    <n v="0.4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x v="32"/>
    <n v="26"/>
    <n v="0.5699999999999999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x v="32"/>
    <n v="26"/>
    <n v="3.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x v="32"/>
    <n v="26"/>
    <n v="0.5799999999999999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x v="32"/>
    <n v="26"/>
    <n v="20.18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x v="32"/>
    <n v="26"/>
    <n v="3.0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x v="32"/>
    <n v="26"/>
    <n v="8.970000000000000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x v="32"/>
    <n v="25"/>
    <n v="6.3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x v="32"/>
    <n v="25"/>
    <n v="2.009999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x v="32"/>
    <n v="25"/>
    <n v="2.3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x v="32"/>
    <n v="25"/>
    <n v="4.599999999999999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x v="32"/>
    <n v="25"/>
    <n v="13.6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x v="32"/>
    <n v="25"/>
    <n v="5.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x v="32"/>
    <n v="25"/>
    <n v="4.2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x v="32"/>
    <n v="25"/>
    <n v="22.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x v="32"/>
    <n v="25"/>
    <n v="6.72"/>
    <x v="6"/>
    <s v="tabletop games"/>
    <x v="2257"/>
    <d v="2016-06-19T23:00:00"/>
    <x v="2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x v="32"/>
    <n v="25"/>
    <n v="5.5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x v="32"/>
    <n v="25"/>
    <n v="5.4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x v="32"/>
    <n v="25"/>
    <n v="13.45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x v="32"/>
    <n v="25"/>
    <n v="5.3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x v="32"/>
    <n v="25"/>
    <n v="6.22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x v="32"/>
    <n v="25"/>
    <n v="18.77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x v="32"/>
    <n v="25"/>
    <n v="2.529999999999999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x v="32"/>
    <n v="25"/>
    <n v="66.0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x v="32"/>
    <n v="25"/>
    <n v="5.7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x v="32"/>
    <n v="25"/>
    <n v="2.7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x v="32"/>
    <n v="25"/>
    <n v="5.7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x v="32"/>
    <n v="25"/>
    <n v="1.2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x v="32"/>
    <n v="25"/>
    <n v="0.67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x v="32"/>
    <n v="25"/>
    <n v="0.8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x v="32"/>
    <n v="25"/>
    <n v="1.1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x v="32"/>
    <n v="25"/>
    <n v="7.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x v="32"/>
    <n v="25"/>
    <n v="11.16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x v="32"/>
    <n v="25"/>
    <n v="13.9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x v="32"/>
    <n v="25"/>
    <n v="14.68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x v="32"/>
    <n v="26"/>
    <n v="5.32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x v="32"/>
    <n v="26"/>
    <n v="10.7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x v="32"/>
    <n v="26"/>
    <n v="34.380000000000003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x v="32"/>
    <n v="26"/>
    <n v="2.2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x v="11"/>
    <n v="26"/>
    <n v="99.7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x v="11"/>
    <n v="26"/>
    <n v="91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x v="11"/>
    <n v="26"/>
    <n v="22.73"/>
    <x v="4"/>
    <s v="rock"/>
    <x v="2283"/>
    <d v="2012-05-09T02:00:04"/>
    <x v="5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x v="11"/>
    <n v="26"/>
    <n v="18.47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x v="11"/>
    <n v="26"/>
    <n v="13.7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x v="11"/>
    <n v="26"/>
    <n v="77.31999999999999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x v="11"/>
    <n v="26"/>
    <n v="10.2100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x v="11"/>
    <n v="26"/>
    <n v="43.28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x v="11"/>
    <n v="27"/>
    <n v="43.2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x v="11"/>
    <n v="27"/>
    <n v="37.2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x v="11"/>
    <n v="27"/>
    <n v="25.12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x v="11"/>
    <n v="27"/>
    <n v="23.4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x v="11"/>
    <n v="27"/>
    <n v="39.7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x v="11"/>
    <n v="27"/>
    <n v="9.5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x v="11"/>
    <n v="27"/>
    <n v="31.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x v="11"/>
    <n v="27"/>
    <n v="7.36"/>
    <x v="4"/>
    <s v="rock"/>
    <x v="2296"/>
    <d v="2012-02-23T17:33:46"/>
    <x v="5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x v="11"/>
    <n v="27"/>
    <n v="56.1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x v="11"/>
    <n v="27"/>
    <n v="3.7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x v="11"/>
    <n v="27"/>
    <n v="76.09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x v="11"/>
    <n v="27"/>
    <n v="152.13999999999999"/>
    <x v="4"/>
    <s v="rock"/>
    <x v="2300"/>
    <d v="2012-06-28T17:26:56"/>
    <x v="5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x v="14"/>
    <n v="27"/>
    <n v="5.0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x v="14"/>
    <n v="27"/>
    <n v="12.5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x v="14"/>
    <n v="27"/>
    <n v="10.2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x v="14"/>
    <n v="27"/>
    <n v="9.380000000000000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x v="14"/>
    <n v="26"/>
    <n v="6.34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x v="14"/>
    <n v="26"/>
    <n v="14.4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x v="14"/>
    <n v="26"/>
    <n v="14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x v="14"/>
    <n v="26"/>
    <n v="1.7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x v="14"/>
    <n v="26"/>
    <n v="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x v="14"/>
    <n v="26"/>
    <n v="0.8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x v="14"/>
    <n v="26"/>
    <n v="1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x v="14"/>
    <n v="26"/>
    <n v="13.29"/>
    <x v="4"/>
    <s v="indie rock"/>
    <x v="2312"/>
    <d v="2014-04-18T23:00:00"/>
    <x v="3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x v="14"/>
    <n v="26"/>
    <n v="6.68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x v="14"/>
    <n v="26"/>
    <n v="20.94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x v="14"/>
    <n v="26"/>
    <n v="16.34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x v="14"/>
    <n v="26"/>
    <n v="5.2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x v="14"/>
    <n v="26"/>
    <n v="47.33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x v="14"/>
    <n v="26"/>
    <n v="6.3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x v="14"/>
    <n v="26"/>
    <n v="13.5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x v="14"/>
    <n v="26"/>
    <n v="11.6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x v="33"/>
    <n v="26"/>
    <n v="16.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x v="33"/>
    <n v="26"/>
    <n v="25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x v="33"/>
    <n v="26"/>
    <n v="258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x v="33"/>
    <n v="26"/>
    <n v="16.97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x v="33"/>
    <n v="26"/>
    <n v="147.8600000000000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x v="33"/>
    <n v="26"/>
    <n v="1035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x v="33"/>
    <n v="26"/>
    <n v="0.3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x v="33"/>
    <n v="26"/>
    <n v="1.92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x v="33"/>
    <n v="26"/>
    <n v="8.2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x v="33"/>
    <n v="26"/>
    <n v="6.2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x v="33"/>
    <n v="26"/>
    <n v="3.63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x v="33"/>
    <n v="26"/>
    <n v="2.9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x v="33"/>
    <n v="26"/>
    <n v="10.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33"/>
    <n v="26"/>
    <n v="15.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x v="33"/>
    <n v="26"/>
    <n v="4.639999999999999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x v="33"/>
    <n v="26"/>
    <n v="0.47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x v="33"/>
    <n v="26"/>
    <n v="5.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x v="33"/>
    <n v="26"/>
    <n v="8.289999999999999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x v="33"/>
    <n v="26"/>
    <n v="0.9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x v="33"/>
    <n v="25"/>
    <n v="2.52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4000"/>
    <n v="1015"/>
    <x v="1"/>
    <s v="US"/>
    <s v="USD"/>
    <n v="1436729504"/>
    <n v="1434137504"/>
    <b v="0"/>
    <n v="0"/>
    <b v="0"/>
    <x v="7"/>
    <n v="25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1"/>
    <s v="US"/>
    <s v="USD"/>
    <n v="1412571600"/>
    <n v="1410799870"/>
    <b v="0"/>
    <n v="0"/>
    <b v="0"/>
    <x v="7"/>
    <n v="25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4000"/>
    <n v="1011"/>
    <x v="1"/>
    <s v="US"/>
    <s v="USD"/>
    <n v="1452282420"/>
    <n v="1447962505"/>
    <b v="0"/>
    <n v="1"/>
    <b v="0"/>
    <x v="7"/>
    <n v="25"/>
    <n v="1011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1"/>
    <s v="CA"/>
    <s v="CAD"/>
    <n v="1466789269"/>
    <n v="1464197269"/>
    <b v="0"/>
    <n v="1"/>
    <b v="0"/>
    <x v="7"/>
    <n v="25"/>
    <n v="101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4000"/>
    <n v="1010"/>
    <x v="1"/>
    <s v="US"/>
    <s v="USD"/>
    <n v="1427845140"/>
    <n v="1424822556"/>
    <b v="0"/>
    <n v="0"/>
    <b v="0"/>
    <x v="7"/>
    <n v="25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4000"/>
    <n v="1006"/>
    <x v="1"/>
    <s v="US"/>
    <s v="USD"/>
    <n v="1476731431"/>
    <n v="1472843431"/>
    <b v="0"/>
    <n v="3"/>
    <b v="0"/>
    <x v="7"/>
    <n v="25"/>
    <n v="335.3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4000"/>
    <n v="1005"/>
    <x v="1"/>
    <s v="US"/>
    <s v="USD"/>
    <n v="1472135676"/>
    <n v="1469543676"/>
    <b v="0"/>
    <n v="1"/>
    <b v="0"/>
    <x v="7"/>
    <n v="25"/>
    <n v="100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1"/>
    <s v="US"/>
    <s v="USD"/>
    <n v="1456006938"/>
    <n v="1450822938"/>
    <b v="0"/>
    <n v="5"/>
    <b v="0"/>
    <x v="7"/>
    <n v="25"/>
    <n v="201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1"/>
    <s v="SE"/>
    <s v="SEK"/>
    <n v="1439318228"/>
    <n v="1436812628"/>
    <b v="0"/>
    <n v="0"/>
    <b v="0"/>
    <x v="7"/>
    <n v="25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000"/>
    <n v="1003"/>
    <x v="1"/>
    <s v="IE"/>
    <s v="EUR"/>
    <n v="1483474370"/>
    <n v="1480882370"/>
    <b v="0"/>
    <n v="0"/>
    <b v="0"/>
    <x v="7"/>
    <n v="25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4000"/>
    <n v="1003"/>
    <x v="1"/>
    <s v="NZ"/>
    <s v="NZD"/>
    <n v="1430360739"/>
    <n v="1427768739"/>
    <b v="0"/>
    <n v="7"/>
    <b v="0"/>
    <x v="7"/>
    <n v="25"/>
    <n v="143.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1"/>
    <s v="US"/>
    <s v="USD"/>
    <n v="1433603552"/>
    <n v="1428419552"/>
    <b v="0"/>
    <n v="0"/>
    <b v="0"/>
    <x v="7"/>
    <n v="25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1"/>
    <s v="US"/>
    <s v="USD"/>
    <n v="1429632822"/>
    <n v="1428596022"/>
    <b v="0"/>
    <n v="0"/>
    <b v="0"/>
    <x v="7"/>
    <n v="25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4000"/>
    <n v="1001"/>
    <x v="1"/>
    <s v="US"/>
    <s v="USD"/>
    <n v="1420910460"/>
    <n v="1415726460"/>
    <b v="0"/>
    <n v="1"/>
    <b v="0"/>
    <x v="7"/>
    <n v="25"/>
    <n v="1001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4000"/>
    <n v="1001"/>
    <x v="1"/>
    <s v="AU"/>
    <s v="AUD"/>
    <n v="1430604136"/>
    <n v="1428012136"/>
    <b v="0"/>
    <n v="2"/>
    <b v="0"/>
    <x v="7"/>
    <n v="25"/>
    <n v="500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4000"/>
    <n v="1001"/>
    <x v="1"/>
    <s v="NL"/>
    <s v="EUR"/>
    <n v="1433530104"/>
    <n v="1430938104"/>
    <b v="0"/>
    <n v="0"/>
    <b v="0"/>
    <x v="7"/>
    <n v="25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4000"/>
    <n v="1001"/>
    <x v="1"/>
    <s v="GB"/>
    <s v="GBP"/>
    <n v="1445093578"/>
    <n v="1442501578"/>
    <b v="0"/>
    <n v="0"/>
    <b v="0"/>
    <x v="7"/>
    <n v="25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0"/>
    <n v="1001"/>
    <x v="1"/>
    <s v="GB"/>
    <s v="GBP"/>
    <n v="1422664740"/>
    <n v="1417818036"/>
    <b v="0"/>
    <n v="0"/>
    <b v="0"/>
    <x v="7"/>
    <n v="25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4000"/>
    <n v="1000.99"/>
    <x v="1"/>
    <s v="US"/>
    <s v="USD"/>
    <n v="1438616124"/>
    <n v="1433432124"/>
    <b v="0"/>
    <n v="3"/>
    <b v="0"/>
    <x v="7"/>
    <n v="25"/>
    <n v="333.6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4000"/>
    <n v="1000.01"/>
    <x v="1"/>
    <s v="CA"/>
    <s v="CAD"/>
    <n v="1454864280"/>
    <n v="1452272280"/>
    <b v="0"/>
    <n v="1"/>
    <b v="0"/>
    <x v="7"/>
    <n v="25"/>
    <n v="1000.01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4000"/>
    <n v="1000"/>
    <x v="1"/>
    <s v="CA"/>
    <s v="CAD"/>
    <n v="1462053600"/>
    <n v="1459975008"/>
    <b v="0"/>
    <n v="0"/>
    <b v="0"/>
    <x v="7"/>
    <n v="25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000"/>
    <n v="1000"/>
    <x v="1"/>
    <s v="US"/>
    <s v="USD"/>
    <n v="1418315470"/>
    <n v="1415723470"/>
    <b v="0"/>
    <n v="2"/>
    <b v="0"/>
    <x v="7"/>
    <n v="25"/>
    <n v="5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1"/>
    <s v="US"/>
    <s v="USD"/>
    <n v="1451348200"/>
    <n v="1447460200"/>
    <b v="0"/>
    <n v="0"/>
    <b v="0"/>
    <x v="7"/>
    <n v="25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4000"/>
    <n v="1000"/>
    <x v="1"/>
    <s v="US"/>
    <s v="USD"/>
    <n v="1445898356"/>
    <n v="1441146356"/>
    <b v="0"/>
    <n v="0"/>
    <b v="0"/>
    <x v="7"/>
    <n v="25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0"/>
    <n v="1000"/>
    <x v="1"/>
    <s v="IT"/>
    <s v="EUR"/>
    <n v="1453071600"/>
    <n v="1449596425"/>
    <b v="0"/>
    <n v="0"/>
    <b v="0"/>
    <x v="7"/>
    <n v="25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1"/>
    <s v="GB"/>
    <s v="GBP"/>
    <n v="1445431533"/>
    <n v="1442839533"/>
    <b v="0"/>
    <n v="27"/>
    <b v="0"/>
    <x v="7"/>
    <n v="25"/>
    <n v="37.0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1"/>
    <s v="US"/>
    <s v="USD"/>
    <n v="1461622616"/>
    <n v="1456442216"/>
    <b v="0"/>
    <n v="14"/>
    <b v="0"/>
    <x v="7"/>
    <n v="25"/>
    <n v="71.430000000000007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1"/>
    <s v="US"/>
    <s v="USD"/>
    <n v="1429028365"/>
    <n v="1425143965"/>
    <b v="0"/>
    <n v="2"/>
    <b v="0"/>
    <x v="7"/>
    <n v="25"/>
    <n v="5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1"/>
    <s v="US"/>
    <s v="USD"/>
    <n v="1455132611"/>
    <n v="1452540611"/>
    <b v="0"/>
    <n v="0"/>
    <b v="0"/>
    <x v="7"/>
    <n v="25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1"/>
    <s v="US"/>
    <s v="USD"/>
    <n v="1418877141"/>
    <n v="1416285141"/>
    <b v="0"/>
    <n v="4"/>
    <b v="0"/>
    <x v="7"/>
    <n v="25"/>
    <n v="2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4000"/>
    <n v="1000"/>
    <x v="1"/>
    <s v="US"/>
    <s v="USD"/>
    <n v="1435257596"/>
    <n v="1432665596"/>
    <b v="0"/>
    <n v="0"/>
    <b v="0"/>
    <x v="7"/>
    <n v="25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1"/>
    <s v="AU"/>
    <s v="AUD"/>
    <n v="1429839571"/>
    <n v="1427247571"/>
    <b v="0"/>
    <n v="6"/>
    <b v="0"/>
    <x v="7"/>
    <n v="25"/>
    <n v="166.67"/>
    <x v="2"/>
    <s v="web"/>
    <x v="2372"/>
    <d v="2015-04-24T01:39:31"/>
    <x v="0"/>
  </r>
  <r>
    <n v="2373"/>
    <s v="Cykelauktion.com (Canceled)"/>
    <s v="We want to create a safe marketplace for buying and selling bicycles."/>
    <n v="4000"/>
    <n v="997"/>
    <x v="1"/>
    <s v="SE"/>
    <s v="SEK"/>
    <n v="1440863624"/>
    <n v="1438271624"/>
    <b v="0"/>
    <n v="1"/>
    <b v="0"/>
    <x v="7"/>
    <n v="25"/>
    <n v="997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4000"/>
    <n v="995"/>
    <x v="1"/>
    <s v="US"/>
    <s v="USD"/>
    <n v="1423772060"/>
    <n v="1421180060"/>
    <b v="0"/>
    <n v="1"/>
    <b v="0"/>
    <x v="7"/>
    <n v="25"/>
    <n v="99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1"/>
    <s v="US"/>
    <s v="USD"/>
    <n v="1473451437"/>
    <n v="1470859437"/>
    <b v="0"/>
    <n v="0"/>
    <b v="0"/>
    <x v="7"/>
    <n v="25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4000"/>
    <n v="986"/>
    <x v="1"/>
    <s v="US"/>
    <s v="USD"/>
    <n v="1449785566"/>
    <n v="1447193566"/>
    <b v="0"/>
    <n v="4"/>
    <b v="0"/>
    <x v="7"/>
    <n v="25"/>
    <n v="246.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4000"/>
    <n v="980"/>
    <x v="1"/>
    <s v="CA"/>
    <s v="CAD"/>
    <n v="1480110783"/>
    <n v="1477515183"/>
    <b v="0"/>
    <n v="0"/>
    <b v="0"/>
    <x v="7"/>
    <n v="25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4000"/>
    <n v="980"/>
    <x v="1"/>
    <s v="US"/>
    <s v="USD"/>
    <n v="1440548330"/>
    <n v="1438042730"/>
    <b v="0"/>
    <n v="0"/>
    <b v="0"/>
    <x v="7"/>
    <n v="25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4000"/>
    <n v="979"/>
    <x v="1"/>
    <s v="US"/>
    <s v="USD"/>
    <n v="1444004616"/>
    <n v="1440116616"/>
    <b v="0"/>
    <n v="0"/>
    <b v="0"/>
    <x v="7"/>
    <n v="24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4000"/>
    <n v="977"/>
    <x v="1"/>
    <s v="US"/>
    <s v="USD"/>
    <n v="1443726142"/>
    <n v="1441134142"/>
    <b v="0"/>
    <n v="3"/>
    <b v="0"/>
    <x v="7"/>
    <n v="24"/>
    <n v="325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4000"/>
    <n v="971"/>
    <x v="1"/>
    <s v="US"/>
    <s v="USD"/>
    <n v="1428704848"/>
    <n v="1426112848"/>
    <b v="0"/>
    <n v="7"/>
    <b v="0"/>
    <x v="7"/>
    <n v="24"/>
    <n v="138.71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4000"/>
    <n v="970"/>
    <x v="1"/>
    <s v="US"/>
    <s v="USD"/>
    <n v="1438662603"/>
    <n v="1436502603"/>
    <b v="0"/>
    <n v="2"/>
    <b v="0"/>
    <x v="7"/>
    <n v="24"/>
    <n v="48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1"/>
    <s v="NZ"/>
    <s v="NZD"/>
    <n v="1424568107"/>
    <n v="1421976107"/>
    <b v="0"/>
    <n v="3"/>
    <b v="0"/>
    <x v="7"/>
    <n v="24"/>
    <n v="322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1"/>
    <s v="US"/>
    <s v="USD"/>
    <n v="1415932643"/>
    <n v="1413337043"/>
    <b v="0"/>
    <n v="8"/>
    <b v="0"/>
    <x v="7"/>
    <n v="24"/>
    <n v="119.13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1"/>
    <s v="US"/>
    <s v="USD"/>
    <n v="1438793432"/>
    <n v="1436201432"/>
    <b v="0"/>
    <n v="7"/>
    <b v="0"/>
    <x v="7"/>
    <n v="24"/>
    <n v="135.7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4000"/>
    <n v="930"/>
    <x v="1"/>
    <s v="CA"/>
    <s v="CAD"/>
    <n v="1420920424"/>
    <n v="1415736424"/>
    <b v="0"/>
    <n v="0"/>
    <b v="0"/>
    <x v="7"/>
    <n v="23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1"/>
    <s v="US"/>
    <s v="USD"/>
    <n v="1469199740"/>
    <n v="1465311740"/>
    <b v="0"/>
    <n v="3"/>
    <b v="0"/>
    <x v="7"/>
    <n v="23"/>
    <n v="308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1"/>
    <s v="US"/>
    <s v="USD"/>
    <n v="1421350140"/>
    <n v="1418761759"/>
    <b v="0"/>
    <n v="8"/>
    <b v="0"/>
    <x v="7"/>
    <n v="23"/>
    <n v="115.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1"/>
    <s v="FR"/>
    <s v="EUR"/>
    <n v="1437861540"/>
    <n v="1435160452"/>
    <b v="0"/>
    <n v="1"/>
    <b v="0"/>
    <x v="7"/>
    <n v="23"/>
    <n v="924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1"/>
    <s v="AU"/>
    <s v="AUD"/>
    <n v="1420352264"/>
    <n v="1416896264"/>
    <b v="0"/>
    <n v="0"/>
    <b v="0"/>
    <x v="7"/>
    <n v="23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4000"/>
    <n v="920"/>
    <x v="1"/>
    <s v="US"/>
    <s v="USD"/>
    <n v="1427825044"/>
    <n v="1425236644"/>
    <b v="0"/>
    <n v="1"/>
    <b v="0"/>
    <x v="7"/>
    <n v="23"/>
    <n v="92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000"/>
    <n v="916"/>
    <x v="1"/>
    <s v="US"/>
    <s v="USD"/>
    <n v="1446087223"/>
    <n v="1443495223"/>
    <b v="0"/>
    <n v="0"/>
    <b v="0"/>
    <x v="7"/>
    <n v="23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4000"/>
    <n v="911"/>
    <x v="1"/>
    <s v="US"/>
    <s v="USD"/>
    <n v="1439048017"/>
    <n v="1436456017"/>
    <b v="0"/>
    <n v="1"/>
    <b v="0"/>
    <x v="7"/>
    <n v="23"/>
    <n v="911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1"/>
    <s v="IE"/>
    <s v="EUR"/>
    <n v="1424940093"/>
    <n v="1422348093"/>
    <b v="0"/>
    <n v="2"/>
    <b v="0"/>
    <x v="7"/>
    <n v="23"/>
    <n v="455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999"/>
    <n v="910"/>
    <x v="1"/>
    <s v="US"/>
    <s v="USD"/>
    <n v="1484038620"/>
    <n v="1481597687"/>
    <b v="0"/>
    <n v="0"/>
    <b v="0"/>
    <x v="7"/>
    <n v="23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3950"/>
    <n v="909"/>
    <x v="1"/>
    <s v="CH"/>
    <s v="CHF"/>
    <n v="1444940558"/>
    <n v="1442348558"/>
    <b v="0"/>
    <n v="1"/>
    <b v="0"/>
    <x v="7"/>
    <n v="23"/>
    <n v="90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3910"/>
    <n v="909"/>
    <x v="1"/>
    <s v="US"/>
    <s v="USD"/>
    <n v="1420233256"/>
    <n v="1417641256"/>
    <b v="0"/>
    <n v="0"/>
    <b v="0"/>
    <x v="7"/>
    <n v="23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3900"/>
    <n v="905"/>
    <x v="1"/>
    <s v="US"/>
    <s v="USD"/>
    <n v="1435874384"/>
    <n v="1433282384"/>
    <b v="0"/>
    <n v="0"/>
    <b v="0"/>
    <x v="7"/>
    <n v="23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1"/>
    <s v="SE"/>
    <s v="SEK"/>
    <n v="1418934506"/>
    <n v="1415910506"/>
    <b v="0"/>
    <n v="0"/>
    <b v="0"/>
    <x v="7"/>
    <n v="23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1"/>
    <s v="AU"/>
    <s v="AUD"/>
    <n v="1460615164"/>
    <n v="1458023164"/>
    <b v="0"/>
    <n v="0"/>
    <b v="0"/>
    <x v="7"/>
    <n v="23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2"/>
    <s v="US"/>
    <s v="USD"/>
    <n v="1457207096"/>
    <n v="1452023096"/>
    <b v="0"/>
    <n v="9"/>
    <b v="0"/>
    <x v="19"/>
    <n v="23"/>
    <n v="100.35"/>
    <x v="7"/>
    <s v="food trucks"/>
    <x v="2401"/>
    <d v="2016-03-05T19:44:56"/>
    <x v="2"/>
  </r>
  <r>
    <n v="2402"/>
    <s v="Cupcake Truck Unite"/>
    <s v="Small town, delicious treats, and a mobile truck"/>
    <n v="3800"/>
    <n v="900"/>
    <x v="2"/>
    <s v="US"/>
    <s v="USD"/>
    <n v="1431533931"/>
    <n v="1428941931"/>
    <b v="0"/>
    <n v="1"/>
    <b v="0"/>
    <x v="19"/>
    <n v="24"/>
    <n v="9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2"/>
    <s v="GB"/>
    <s v="GBP"/>
    <n v="1459368658"/>
    <n v="1454188258"/>
    <b v="0"/>
    <n v="12"/>
    <b v="0"/>
    <x v="19"/>
    <n v="24"/>
    <n v="75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3780"/>
    <n v="898"/>
    <x v="2"/>
    <s v="US"/>
    <s v="USD"/>
    <n v="1451782607"/>
    <n v="1449190607"/>
    <b v="0"/>
    <n v="0"/>
    <b v="0"/>
    <x v="19"/>
    <n v="24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3759"/>
    <n v="895"/>
    <x v="2"/>
    <s v="US"/>
    <s v="USD"/>
    <n v="1472911375"/>
    <n v="1471096975"/>
    <b v="0"/>
    <n v="20"/>
    <b v="0"/>
    <x v="19"/>
    <n v="24"/>
    <n v="44.7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750"/>
    <n v="895"/>
    <x v="2"/>
    <s v="US"/>
    <s v="USD"/>
    <n v="1421635190"/>
    <n v="1418179190"/>
    <b v="0"/>
    <n v="16"/>
    <b v="0"/>
    <x v="19"/>
    <n v="24"/>
    <n v="55.9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2"/>
    <s v="US"/>
    <s v="USD"/>
    <n v="1428732000"/>
    <n v="1426772928"/>
    <b v="0"/>
    <n v="33"/>
    <b v="0"/>
    <x v="19"/>
    <n v="24"/>
    <n v="27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3750"/>
    <n v="890"/>
    <x v="2"/>
    <s v="US"/>
    <s v="USD"/>
    <n v="1415247757"/>
    <n v="1412652157"/>
    <b v="0"/>
    <n v="2"/>
    <b v="0"/>
    <x v="19"/>
    <n v="24"/>
    <n v="44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3750"/>
    <n v="890"/>
    <x v="2"/>
    <s v="US"/>
    <s v="USD"/>
    <n v="1439931675"/>
    <n v="1437339675"/>
    <b v="0"/>
    <n v="6"/>
    <b v="0"/>
    <x v="19"/>
    <n v="24"/>
    <n v="148.3300000000000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2"/>
    <s v="AU"/>
    <s v="AUD"/>
    <n v="1441619275"/>
    <n v="1439027275"/>
    <b v="0"/>
    <n v="0"/>
    <b v="0"/>
    <x v="19"/>
    <n v="24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3750"/>
    <n v="886"/>
    <x v="2"/>
    <s v="US"/>
    <s v="USD"/>
    <n v="1440524082"/>
    <n v="1437932082"/>
    <b v="0"/>
    <n v="3"/>
    <b v="0"/>
    <x v="19"/>
    <n v="24"/>
    <n v="295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2"/>
    <s v="FR"/>
    <s v="EUR"/>
    <n v="1480185673"/>
    <n v="1476294073"/>
    <b v="0"/>
    <n v="0"/>
    <b v="0"/>
    <x v="19"/>
    <n v="24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675"/>
    <n v="885"/>
    <x v="2"/>
    <s v="US"/>
    <s v="USD"/>
    <n v="1401579000"/>
    <n v="1398911882"/>
    <b v="0"/>
    <n v="3"/>
    <b v="0"/>
    <x v="19"/>
    <n v="24"/>
    <n v="2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2"/>
    <s v="US"/>
    <s v="USD"/>
    <n v="1440215940"/>
    <n v="1436805660"/>
    <b v="0"/>
    <n v="13"/>
    <b v="0"/>
    <x v="19"/>
    <n v="24"/>
    <n v="67.7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3600"/>
    <n v="881"/>
    <x v="2"/>
    <s v="US"/>
    <s v="USD"/>
    <n v="1468615346"/>
    <n v="1466023346"/>
    <b v="0"/>
    <n v="6"/>
    <b v="0"/>
    <x v="19"/>
    <n v="24"/>
    <n v="146.830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2"/>
    <s v="US"/>
    <s v="USD"/>
    <n v="1426345200"/>
    <n v="1421343743"/>
    <b v="0"/>
    <n v="1"/>
    <b v="0"/>
    <x v="19"/>
    <n v="25"/>
    <n v="881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2"/>
    <s v="US"/>
    <s v="USD"/>
    <n v="1407705187"/>
    <n v="1405113187"/>
    <b v="0"/>
    <n v="0"/>
    <b v="0"/>
    <x v="19"/>
    <n v="25"/>
    <s v="No Backers"/>
    <x v="7"/>
    <s v="food trucks"/>
    <x v="2417"/>
    <d v="2014-08-10T21:13:07"/>
    <x v="3"/>
  </r>
  <r>
    <n v="2418"/>
    <s v="Mexican food truck"/>
    <s v="I want to start my food truck business."/>
    <n v="3500"/>
    <n v="879"/>
    <x v="2"/>
    <s v="US"/>
    <s v="USD"/>
    <n v="1427225644"/>
    <n v="1422045244"/>
    <b v="0"/>
    <n v="5"/>
    <b v="0"/>
    <x v="19"/>
    <n v="25"/>
    <n v="175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2"/>
    <s v="US"/>
    <s v="USD"/>
    <n v="1424281389"/>
    <n v="1419097389"/>
    <b v="0"/>
    <n v="0"/>
    <b v="0"/>
    <x v="19"/>
    <n v="25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2"/>
    <s v="US"/>
    <s v="USD"/>
    <n v="1415583695"/>
    <n v="1410396095"/>
    <b v="0"/>
    <n v="36"/>
    <b v="0"/>
    <x v="19"/>
    <n v="25"/>
    <n v="24.31"/>
    <x v="7"/>
    <s v="food trucks"/>
    <x v="2420"/>
    <d v="2014-11-10T01:41:35"/>
    <x v="3"/>
  </r>
  <r>
    <n v="2421"/>
    <s v="hot dog cart"/>
    <s v="help me start Merrill's first hot dog cart in this empty lot"/>
    <n v="3500"/>
    <n v="875"/>
    <x v="2"/>
    <s v="US"/>
    <s v="USD"/>
    <n v="1424536196"/>
    <n v="1421944196"/>
    <b v="0"/>
    <n v="1"/>
    <b v="0"/>
    <x v="19"/>
    <n v="25"/>
    <n v="875"/>
    <x v="7"/>
    <s v="food trucks"/>
    <x v="2421"/>
    <d v="2015-02-21T16:29:56"/>
    <x v="0"/>
  </r>
  <r>
    <n v="2422"/>
    <s v="Help starting a family owned food truck"/>
    <s v="Family owned business serving BBQ and seafood to the public"/>
    <n v="3500"/>
    <n v="872"/>
    <x v="2"/>
    <s v="US"/>
    <s v="USD"/>
    <n v="1426091036"/>
    <n v="1423502636"/>
    <b v="0"/>
    <n v="1"/>
    <b v="0"/>
    <x v="19"/>
    <n v="25"/>
    <n v="872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3500"/>
    <n v="867"/>
    <x v="2"/>
    <s v="US"/>
    <s v="USD"/>
    <n v="1420044890"/>
    <n v="1417452890"/>
    <b v="0"/>
    <n v="1"/>
    <b v="0"/>
    <x v="19"/>
    <n v="25"/>
    <n v="867"/>
    <x v="7"/>
    <s v="food trucks"/>
    <x v="2423"/>
    <d v="2014-12-31T16:54:50"/>
    <x v="3"/>
  </r>
  <r>
    <n v="2424"/>
    <s v="Lily and Memphs"/>
    <s v="Great and creative food from the heart in the form of a sweet food truck!"/>
    <n v="3500"/>
    <n v="865"/>
    <x v="2"/>
    <s v="US"/>
    <s v="USD"/>
    <n v="1414445108"/>
    <n v="1411853108"/>
    <b v="0"/>
    <n v="9"/>
    <b v="0"/>
    <x v="19"/>
    <n v="25"/>
    <n v="96.1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19"/>
    <n v="25"/>
    <n v="86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3500"/>
    <n v="861"/>
    <x v="2"/>
    <s v="US"/>
    <s v="USD"/>
    <n v="1439006692"/>
    <n v="1433822692"/>
    <b v="0"/>
    <n v="0"/>
    <b v="0"/>
    <x v="19"/>
    <n v="25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3500"/>
    <n v="860"/>
    <x v="2"/>
    <s v="US"/>
    <s v="USD"/>
    <n v="1458715133"/>
    <n v="1455262733"/>
    <b v="0"/>
    <n v="1"/>
    <b v="0"/>
    <x v="19"/>
    <n v="25"/>
    <n v="860"/>
    <x v="7"/>
    <s v="food trucks"/>
    <x v="2427"/>
    <d v="2016-03-23T06:38:53"/>
    <x v="2"/>
  </r>
  <r>
    <n v="2428"/>
    <s v="Premium Burgers"/>
    <s v="From Moo 2 You! We want to offer premium burgers to a taco flooded environment."/>
    <n v="3500"/>
    <n v="858"/>
    <x v="2"/>
    <s v="US"/>
    <s v="USD"/>
    <n v="1426182551"/>
    <n v="1423594151"/>
    <b v="0"/>
    <n v="1"/>
    <b v="0"/>
    <x v="19"/>
    <n v="25"/>
    <n v="858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2"/>
    <s v="NO"/>
    <s v="NOK"/>
    <n v="1486313040"/>
    <n v="1483131966"/>
    <b v="0"/>
    <n v="4"/>
    <b v="0"/>
    <x v="19"/>
    <n v="24"/>
    <n v="213.7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500"/>
    <n v="852"/>
    <x v="2"/>
    <s v="US"/>
    <s v="USD"/>
    <n v="1455246504"/>
    <n v="1452654504"/>
    <b v="0"/>
    <n v="2"/>
    <b v="0"/>
    <x v="19"/>
    <n v="24"/>
    <n v="426"/>
    <x v="7"/>
    <s v="food trucks"/>
    <x v="2430"/>
    <d v="2016-02-12T03:08:24"/>
    <x v="2"/>
  </r>
  <r>
    <n v="2431"/>
    <s v="Murphy's good eatin'"/>
    <s v="Go to Colorado and run a food truck with homemade food of all kinds."/>
    <n v="3500"/>
    <n v="852"/>
    <x v="2"/>
    <s v="US"/>
    <s v="USD"/>
    <n v="1467080613"/>
    <n v="1461896613"/>
    <b v="0"/>
    <n v="2"/>
    <b v="0"/>
    <x v="19"/>
    <n v="24"/>
    <n v="426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3500"/>
    <n v="850"/>
    <x v="2"/>
    <s v="US"/>
    <s v="USD"/>
    <n v="1425791697"/>
    <n v="1423199697"/>
    <b v="0"/>
    <n v="2"/>
    <b v="0"/>
    <x v="19"/>
    <n v="24"/>
    <n v="425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3500"/>
    <n v="850"/>
    <x v="2"/>
    <s v="US"/>
    <s v="USD"/>
    <n v="1456608943"/>
    <n v="1454016943"/>
    <b v="0"/>
    <n v="0"/>
    <b v="0"/>
    <x v="19"/>
    <n v="24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3500"/>
    <n v="850"/>
    <x v="2"/>
    <s v="US"/>
    <s v="USD"/>
    <n v="1438662474"/>
    <n v="1435206474"/>
    <b v="0"/>
    <n v="2"/>
    <b v="0"/>
    <x v="19"/>
    <n v="24"/>
    <n v="425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2"/>
    <s v="SE"/>
    <s v="SEK"/>
    <n v="1444027186"/>
    <n v="1441435186"/>
    <b v="0"/>
    <n v="4"/>
    <b v="0"/>
    <x v="19"/>
    <n v="24"/>
    <n v="212.5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2"/>
    <s v="CA"/>
    <s v="CAD"/>
    <n v="1454078770"/>
    <n v="1448894770"/>
    <b v="0"/>
    <n v="2"/>
    <b v="0"/>
    <x v="19"/>
    <n v="24"/>
    <n v="42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3500"/>
    <n v="842"/>
    <x v="2"/>
    <s v="US"/>
    <s v="USD"/>
    <n v="1426615200"/>
    <n v="1422400188"/>
    <b v="0"/>
    <n v="0"/>
    <b v="0"/>
    <x v="19"/>
    <n v="24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3500"/>
    <n v="838"/>
    <x v="2"/>
    <s v="US"/>
    <s v="USD"/>
    <n v="1449529062"/>
    <n v="1444341462"/>
    <b v="0"/>
    <n v="1"/>
    <b v="0"/>
    <x v="19"/>
    <n v="24"/>
    <n v="838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3500"/>
    <n v="837"/>
    <x v="2"/>
    <s v="US"/>
    <s v="USD"/>
    <n v="1445197129"/>
    <n v="1442605129"/>
    <b v="0"/>
    <n v="0"/>
    <b v="0"/>
    <x v="19"/>
    <n v="24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3500"/>
    <n v="835"/>
    <x v="2"/>
    <s v="BE"/>
    <s v="EUR"/>
    <n v="1455399313"/>
    <n v="1452807313"/>
    <b v="0"/>
    <n v="2"/>
    <b v="0"/>
    <x v="19"/>
    <n v="24"/>
    <n v="417.5"/>
    <x v="7"/>
    <s v="food trucks"/>
    <x v="2440"/>
    <d v="2016-02-13T21:35:13"/>
    <x v="2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x v="33"/>
    <n v="24"/>
    <n v="7.62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x v="33"/>
    <n v="24"/>
    <n v="2.22000000000000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x v="33"/>
    <n v="24"/>
    <n v="2.6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x v="33"/>
    <n v="24"/>
    <n v="13.5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x v="33"/>
    <n v="23"/>
    <n v="7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x v="33"/>
    <n v="23"/>
    <n v="7.4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x v="33"/>
    <n v="23"/>
    <n v="2.43000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x v="33"/>
    <n v="23"/>
    <n v="90.56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x v="33"/>
    <n v="23"/>
    <n v="6.7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x v="33"/>
    <n v="23"/>
    <n v="7.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x v="33"/>
    <n v="23"/>
    <n v="4.3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x v="33"/>
    <n v="23"/>
    <n v="54.0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x v="33"/>
    <n v="23"/>
    <n v="12.0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x v="33"/>
    <n v="23"/>
    <n v="6.2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x v="33"/>
    <n v="23"/>
    <n v="50.4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x v="33"/>
    <n v="23"/>
    <n v="12.02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x v="33"/>
    <n v="23"/>
    <n v="6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x v="33"/>
    <n v="23"/>
    <n v="10.0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x v="33"/>
    <n v="23"/>
    <n v="2.8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x v="33"/>
    <n v="23"/>
    <n v="11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x v="14"/>
    <n v="23"/>
    <n v="9.300000000000000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x v="14"/>
    <n v="23"/>
    <n v="6.96"/>
    <x v="4"/>
    <s v="indie rock"/>
    <x v="2462"/>
    <d v="2012-07-19T04:28:16"/>
    <x v="5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x v="14"/>
    <n v="23"/>
    <n v="10.6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x v="14"/>
    <n v="23"/>
    <n v="18.6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x v="14"/>
    <n v="23"/>
    <n v="16.67000000000000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x v="14"/>
    <n v="23"/>
    <n v="15.3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x v="14"/>
    <n v="23"/>
    <n v="18.53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x v="14"/>
    <n v="23"/>
    <n v="13.7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x v="14"/>
    <n v="23"/>
    <n v="16.9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x v="14"/>
    <n v="23"/>
    <n v="22.0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x v="14"/>
    <n v="23"/>
    <n v="46.7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x v="14"/>
    <n v="23"/>
    <n v="7.6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x v="14"/>
    <n v="23"/>
    <n v="16.7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x v="14"/>
    <n v="22"/>
    <n v="20.68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x v="14"/>
    <n v="22"/>
    <n v="9.6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x v="14"/>
    <n v="22"/>
    <n v="14.18"/>
    <x v="4"/>
    <s v="indie rock"/>
    <x v="2476"/>
    <d v="2014-11-03T08:52:50"/>
    <x v="3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x v="14"/>
    <n v="22"/>
    <n v="19.02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x v="14"/>
    <n v="22"/>
    <n v="9.8699999999999992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x v="14"/>
    <n v="22"/>
    <n v="48.4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x v="14"/>
    <n v="22"/>
    <n v="96.63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x v="14"/>
    <n v="22"/>
    <n v="8.0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x v="14"/>
    <n v="22"/>
    <n v="30.5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x v="14"/>
    <n v="22"/>
    <n v="40.159999999999997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14"/>
    <n v="22"/>
    <n v="8.4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x v="14"/>
    <n v="22"/>
    <n v="18.5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x v="14"/>
    <n v="22"/>
    <n v="25.3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x v="14"/>
    <n v="22"/>
    <n v="19.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x v="14"/>
    <n v="22"/>
    <n v="11.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14"/>
    <n v="22"/>
    <n v="10.05000000000000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x v="14"/>
    <n v="21"/>
    <n v="47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x v="14"/>
    <n v="21"/>
    <n v="75"/>
    <x v="4"/>
    <s v="indie rock"/>
    <x v="2491"/>
    <d v="2011-01-16T01:51:00"/>
    <x v="7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x v="14"/>
    <n v="21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x v="14"/>
    <n v="21"/>
    <n v="2.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x v="14"/>
    <n v="21"/>
    <n v="19.1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x v="14"/>
    <n v="21"/>
    <n v="17.73999999999999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x v="14"/>
    <n v="21"/>
    <n v="73.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x v="14"/>
    <n v="21"/>
    <n v="13.08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x v="14"/>
    <n v="21"/>
    <n v="36.54999999999999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x v="14"/>
    <n v="21"/>
    <n v="4.29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x v="14"/>
    <n v="21"/>
    <n v="25.1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2"/>
    <s v="CA"/>
    <s v="CAD"/>
    <n v="1443379104"/>
    <n v="1440787104"/>
    <b v="0"/>
    <n v="7"/>
    <b v="0"/>
    <x v="34"/>
    <n v="21"/>
    <n v="10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3400"/>
    <n v="727"/>
    <x v="2"/>
    <s v="US"/>
    <s v="USD"/>
    <n v="1411328918"/>
    <n v="1407440918"/>
    <b v="0"/>
    <n v="5"/>
    <b v="0"/>
    <x v="34"/>
    <n v="21"/>
    <n v="145.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3400"/>
    <n v="726"/>
    <x v="2"/>
    <s v="US"/>
    <s v="USD"/>
    <n v="1465333560"/>
    <n v="1462743308"/>
    <b v="0"/>
    <n v="0"/>
    <b v="0"/>
    <x v="34"/>
    <n v="21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400"/>
    <n v="725"/>
    <x v="2"/>
    <s v="US"/>
    <s v="USD"/>
    <n v="1416014534"/>
    <n v="1413418934"/>
    <b v="0"/>
    <n v="0"/>
    <b v="0"/>
    <x v="34"/>
    <n v="21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400"/>
    <n v="722"/>
    <x v="2"/>
    <s v="US"/>
    <s v="USD"/>
    <n v="1426292416"/>
    <n v="1423704016"/>
    <b v="0"/>
    <n v="0"/>
    <b v="0"/>
    <x v="34"/>
    <n v="21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3350"/>
    <n v="721"/>
    <x v="2"/>
    <s v="GB"/>
    <s v="GBP"/>
    <n v="1443906000"/>
    <n v="1441955269"/>
    <b v="0"/>
    <n v="2"/>
    <b v="0"/>
    <x v="34"/>
    <n v="22"/>
    <n v="360.5"/>
    <x v="7"/>
    <s v="restaurants"/>
    <x v="2506"/>
    <d v="2015-10-03T21:00:00"/>
    <x v="0"/>
  </r>
  <r>
    <n v="2507"/>
    <s v="Help Cafe Talavera get a New Kitchen!"/>
    <s v="Unique dishes for a unique city!."/>
    <n v="3350"/>
    <n v="720.01"/>
    <x v="2"/>
    <s v="US"/>
    <s v="USD"/>
    <n v="1431308704"/>
    <n v="1428716704"/>
    <b v="0"/>
    <n v="0"/>
    <b v="0"/>
    <x v="34"/>
    <n v="21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350"/>
    <n v="718"/>
    <x v="2"/>
    <s v="US"/>
    <s v="USD"/>
    <n v="1408056634"/>
    <n v="1405464634"/>
    <b v="0"/>
    <n v="0"/>
    <b v="0"/>
    <x v="34"/>
    <n v="21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3333"/>
    <n v="715"/>
    <x v="2"/>
    <s v="GB"/>
    <s v="GBP"/>
    <n v="1429554349"/>
    <n v="1424719549"/>
    <b v="0"/>
    <n v="28"/>
    <b v="0"/>
    <x v="34"/>
    <n v="21"/>
    <n v="25.54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2"/>
    <s v="US"/>
    <s v="USD"/>
    <n v="1431647772"/>
    <n v="1426463772"/>
    <b v="0"/>
    <n v="2"/>
    <b v="0"/>
    <x v="34"/>
    <n v="22"/>
    <n v="35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3300"/>
    <n v="715"/>
    <x v="2"/>
    <s v="GB"/>
    <s v="GBP"/>
    <n v="1454323413"/>
    <n v="1451731413"/>
    <b v="0"/>
    <n v="0"/>
    <b v="0"/>
    <x v="34"/>
    <n v="22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3300"/>
    <n v="715"/>
    <x v="2"/>
    <s v="US"/>
    <s v="USD"/>
    <n v="1418504561"/>
    <n v="1417208561"/>
    <b v="0"/>
    <n v="0"/>
    <b v="0"/>
    <x v="34"/>
    <n v="22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3300"/>
    <n v="714"/>
    <x v="2"/>
    <s v="DE"/>
    <s v="EUR"/>
    <n v="1488067789"/>
    <n v="1482883789"/>
    <b v="0"/>
    <n v="0"/>
    <b v="0"/>
    <x v="34"/>
    <n v="22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3300"/>
    <n v="713"/>
    <x v="2"/>
    <s v="US"/>
    <s v="USD"/>
    <n v="1408526477"/>
    <n v="1407057677"/>
    <b v="0"/>
    <n v="4"/>
    <b v="0"/>
    <x v="34"/>
    <n v="22"/>
    <n v="178.2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2"/>
    <s v="US"/>
    <s v="USD"/>
    <n v="1424635753"/>
    <n v="1422043753"/>
    <b v="0"/>
    <n v="12"/>
    <b v="0"/>
    <x v="34"/>
    <n v="22"/>
    <n v="59.33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3300"/>
    <n v="710"/>
    <x v="2"/>
    <s v="US"/>
    <s v="USD"/>
    <n v="1417279252"/>
    <n v="1414683652"/>
    <b v="0"/>
    <n v="0"/>
    <b v="0"/>
    <x v="34"/>
    <n v="22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3300"/>
    <n v="705"/>
    <x v="2"/>
    <s v="CA"/>
    <s v="CAD"/>
    <n v="1426788930"/>
    <n v="1424200530"/>
    <b v="0"/>
    <n v="33"/>
    <b v="0"/>
    <x v="34"/>
    <n v="21"/>
    <n v="21.3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3300"/>
    <n v="701"/>
    <x v="2"/>
    <s v="US"/>
    <s v="USD"/>
    <n v="1415899228"/>
    <n v="1413303628"/>
    <b v="0"/>
    <n v="0"/>
    <b v="0"/>
    <x v="34"/>
    <n v="21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3300"/>
    <n v="700"/>
    <x v="2"/>
    <s v="US"/>
    <s v="USD"/>
    <n v="1405741404"/>
    <n v="1403149404"/>
    <b v="0"/>
    <n v="4"/>
    <b v="0"/>
    <x v="34"/>
    <n v="21"/>
    <n v="1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2"/>
    <s v="US"/>
    <s v="USD"/>
    <n v="1476559260"/>
    <n v="1472567085"/>
    <b v="0"/>
    <n v="0"/>
    <b v="0"/>
    <x v="34"/>
    <n v="21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x v="35"/>
    <n v="21"/>
    <n v="5.2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x v="35"/>
    <n v="21"/>
    <n v="25.56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x v="35"/>
    <n v="21"/>
    <n v="26.3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x v="35"/>
    <n v="21"/>
    <n v="15.9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x v="35"/>
    <n v="21"/>
    <n v="8.539999999999999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x v="35"/>
    <n v="21"/>
    <n v="20.6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x v="35"/>
    <n v="21"/>
    <n v="9.57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x v="35"/>
    <n v="21"/>
    <n v="8.3699999999999992"/>
    <x v="4"/>
    <s v="classical music"/>
    <x v="2528"/>
    <d v="2015-08-20T11:00:00"/>
    <x v="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x v="35"/>
    <n v="21"/>
    <n v="8.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x v="35"/>
    <n v="21"/>
    <n v="14.08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x v="35"/>
    <n v="21"/>
    <n v="11.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x v="35"/>
    <n v="21"/>
    <n v="11.1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x v="35"/>
    <n v="21"/>
    <n v="4.9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x v="35"/>
    <n v="21"/>
    <n v="47.71"/>
    <x v="4"/>
    <s v="classical music"/>
    <x v="2534"/>
    <d v="2010-01-01T06:00:00"/>
    <x v="8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x v="35"/>
    <n v="21"/>
    <n v="8.539999999999999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x v="35"/>
    <n v="21"/>
    <n v="166.3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x v="35"/>
    <n v="21"/>
    <n v="6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x v="35"/>
    <n v="21"/>
    <n v="3.5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x v="35"/>
    <n v="22"/>
    <n v="11.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x v="35"/>
    <n v="22"/>
    <n v="24.2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x v="35"/>
    <n v="22"/>
    <n v="10.3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x v="35"/>
    <n v="22"/>
    <n v="50.0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x v="35"/>
    <n v="22"/>
    <n v="5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x v="35"/>
    <n v="22"/>
    <n v="11.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x v="35"/>
    <n v="22"/>
    <n v="10.6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x v="35"/>
    <n v="22"/>
    <n v="1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x v="35"/>
    <n v="22"/>
    <n v="4.8499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x v="35"/>
    <n v="22"/>
    <n v="17.5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x v="35"/>
    <n v="22"/>
    <n v="17.4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x v="35"/>
    <n v="22"/>
    <n v="4.3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x v="35"/>
    <n v="21"/>
    <n v="11.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35"/>
    <n v="21"/>
    <n v="35.6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x v="35"/>
    <n v="21"/>
    <n v="10.6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35"/>
    <n v="21"/>
    <n v="9.57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x v="35"/>
    <n v="21"/>
    <n v="18.30999999999999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x v="35"/>
    <n v="21"/>
    <n v="18.82"/>
    <x v="4"/>
    <s v="classical music"/>
    <x v="2556"/>
    <d v="2012-12-24T23:47:37"/>
    <x v="5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x v="35"/>
    <n v="21"/>
    <n v="17.7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x v="35"/>
    <n v="21"/>
    <n v="35.5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x v="35"/>
    <n v="21"/>
    <n v="2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35"/>
    <n v="21"/>
    <n v="30.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3000"/>
    <n v="637"/>
    <x v="1"/>
    <s v="CA"/>
    <s v="CAD"/>
    <n v="1444740089"/>
    <n v="1442148089"/>
    <b v="0"/>
    <n v="0"/>
    <b v="0"/>
    <x v="19"/>
    <n v="21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1"/>
    <s v="DE"/>
    <s v="EUR"/>
    <n v="1476189339"/>
    <n v="1471005339"/>
    <b v="0"/>
    <n v="3"/>
    <b v="0"/>
    <x v="19"/>
    <n v="21"/>
    <n v="212"/>
    <x v="7"/>
    <s v="food trucks"/>
    <x v="2562"/>
    <d v="2016-10-11T12:35:39"/>
    <x v="2"/>
  </r>
  <r>
    <n v="2563"/>
    <s v="Phoenix Pearl Boba Tea Truck (Canceled)"/>
    <s v="Michigan based bubble tea and specialty ice cream food truck"/>
    <n v="3000"/>
    <n v="636"/>
    <x v="1"/>
    <s v="US"/>
    <s v="USD"/>
    <n v="1438226451"/>
    <n v="1433042451"/>
    <b v="0"/>
    <n v="0"/>
    <b v="0"/>
    <x v="19"/>
    <n v="21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3000"/>
    <n v="636"/>
    <x v="1"/>
    <s v="CA"/>
    <s v="CAD"/>
    <n v="1406854699"/>
    <n v="1404262699"/>
    <b v="0"/>
    <n v="0"/>
    <b v="0"/>
    <x v="19"/>
    <n v="21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3000"/>
    <n v="635"/>
    <x v="1"/>
    <s v="US"/>
    <s v="USD"/>
    <n v="1462827000"/>
    <n v="1457710589"/>
    <b v="0"/>
    <n v="1"/>
    <b v="0"/>
    <x v="19"/>
    <n v="21"/>
    <n v="635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000"/>
    <n v="633"/>
    <x v="1"/>
    <s v="US"/>
    <s v="USD"/>
    <n v="1408663948"/>
    <n v="1406071948"/>
    <b v="0"/>
    <n v="0"/>
    <b v="0"/>
    <x v="19"/>
    <n v="21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3000"/>
    <n v="633"/>
    <x v="1"/>
    <s v="US"/>
    <s v="USD"/>
    <n v="1429823138"/>
    <n v="1427231138"/>
    <b v="0"/>
    <n v="2"/>
    <b v="0"/>
    <x v="19"/>
    <n v="21"/>
    <n v="316.5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1"/>
    <s v="GB"/>
    <s v="GBP"/>
    <n v="1472745594"/>
    <n v="1470153594"/>
    <b v="0"/>
    <n v="1"/>
    <b v="0"/>
    <x v="19"/>
    <n v="21"/>
    <n v="632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3000"/>
    <n v="631"/>
    <x v="1"/>
    <s v="US"/>
    <s v="USD"/>
    <n v="1442457112"/>
    <n v="1439865112"/>
    <b v="0"/>
    <n v="2"/>
    <b v="0"/>
    <x v="19"/>
    <n v="21"/>
    <n v="315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1"/>
    <s v="US"/>
    <s v="USD"/>
    <n v="1486590035"/>
    <n v="1483998035"/>
    <b v="0"/>
    <n v="2"/>
    <b v="0"/>
    <x v="19"/>
    <n v="21"/>
    <n v="315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3000"/>
    <n v="629.99"/>
    <x v="1"/>
    <s v="AU"/>
    <s v="AUD"/>
    <n v="1463645521"/>
    <n v="1458461521"/>
    <b v="0"/>
    <n v="4"/>
    <b v="0"/>
    <x v="19"/>
    <n v="21"/>
    <n v="157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"/>
    <n v="628"/>
    <x v="1"/>
    <s v="US"/>
    <s v="USD"/>
    <n v="1428893517"/>
    <n v="1426301517"/>
    <b v="0"/>
    <n v="0"/>
    <b v="0"/>
    <x v="19"/>
    <n v="21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1"/>
    <s v="US"/>
    <s v="USD"/>
    <n v="1408803149"/>
    <n v="1404915149"/>
    <b v="0"/>
    <n v="0"/>
    <b v="0"/>
    <x v="19"/>
    <n v="21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x v="19"/>
    <n v="21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000"/>
    <n v="622"/>
    <x v="1"/>
    <s v="US"/>
    <s v="USD"/>
    <n v="1421030194"/>
    <n v="1418438194"/>
    <b v="0"/>
    <n v="0"/>
    <b v="0"/>
    <x v="19"/>
    <n v="21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3000"/>
    <n v="621"/>
    <x v="1"/>
    <s v="US"/>
    <s v="USD"/>
    <n v="1428707647"/>
    <n v="1424823247"/>
    <b v="0"/>
    <n v="0"/>
    <b v="0"/>
    <x v="19"/>
    <n v="21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0"/>
    <n v="620"/>
    <x v="1"/>
    <s v="US"/>
    <s v="USD"/>
    <n v="1407181297"/>
    <n v="1405021297"/>
    <b v="0"/>
    <n v="0"/>
    <b v="0"/>
    <x v="19"/>
    <n v="21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1"/>
    <s v="US"/>
    <s v="USD"/>
    <n v="1444410000"/>
    <n v="1440203579"/>
    <b v="0"/>
    <n v="0"/>
    <b v="0"/>
    <x v="19"/>
    <n v="21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1"/>
    <s v="US"/>
    <s v="USD"/>
    <n v="1410810903"/>
    <n v="1405626903"/>
    <b v="0"/>
    <n v="12"/>
    <b v="0"/>
    <x v="19"/>
    <n v="21"/>
    <n v="51.67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3000"/>
    <n v="620"/>
    <x v="1"/>
    <s v="US"/>
    <s v="USD"/>
    <n v="1431745200"/>
    <n v="1429170603"/>
    <b v="0"/>
    <n v="2"/>
    <b v="0"/>
    <x v="19"/>
    <n v="21"/>
    <n v="31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3000"/>
    <n v="618"/>
    <x v="2"/>
    <s v="US"/>
    <s v="USD"/>
    <n v="1447689898"/>
    <n v="1445094298"/>
    <b v="0"/>
    <n v="11"/>
    <b v="0"/>
    <x v="19"/>
    <n v="21"/>
    <n v="56.18"/>
    <x v="7"/>
    <s v="food trucks"/>
    <x v="2581"/>
    <d v="2015-11-16T16:04:58"/>
    <x v="0"/>
  </r>
  <r>
    <n v="2582"/>
    <s v="Drunken Wings"/>
    <s v="The place where chicken meets liquor for the first time!"/>
    <n v="3000"/>
    <n v="615"/>
    <x v="2"/>
    <s v="US"/>
    <s v="USD"/>
    <n v="1477784634"/>
    <n v="1475192634"/>
    <b v="0"/>
    <n v="1"/>
    <b v="0"/>
    <x v="19"/>
    <n v="21"/>
    <n v="615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3000"/>
    <n v="611"/>
    <x v="2"/>
    <s v="US"/>
    <s v="USD"/>
    <n v="1426526880"/>
    <n v="1421346480"/>
    <b v="0"/>
    <n v="5"/>
    <b v="0"/>
    <x v="19"/>
    <n v="20"/>
    <n v="122.2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3000"/>
    <n v="610"/>
    <x v="2"/>
    <s v="US"/>
    <s v="USD"/>
    <n v="1434341369"/>
    <n v="1431749369"/>
    <b v="0"/>
    <n v="0"/>
    <b v="0"/>
    <x v="19"/>
    <n v="2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"/>
    <n v="610"/>
    <x v="2"/>
    <s v="US"/>
    <s v="USD"/>
    <n v="1404601632"/>
    <n v="1402009632"/>
    <b v="0"/>
    <n v="1"/>
    <b v="0"/>
    <x v="19"/>
    <n v="20"/>
    <n v="61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19"/>
    <n v="20"/>
    <n v="61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3000"/>
    <n v="610"/>
    <x v="2"/>
    <s v="US"/>
    <s v="USD"/>
    <n v="1451491953"/>
    <n v="1448899953"/>
    <b v="0"/>
    <n v="6"/>
    <b v="0"/>
    <x v="19"/>
    <n v="20"/>
    <n v="101.67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2"/>
    <s v="US"/>
    <s v="USD"/>
    <n v="1427807640"/>
    <n v="1423325626"/>
    <b v="0"/>
    <n v="8"/>
    <b v="0"/>
    <x v="19"/>
    <n v="20"/>
    <n v="75.88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3000"/>
    <n v="607"/>
    <x v="2"/>
    <s v="DK"/>
    <s v="DKK"/>
    <n v="1458733927"/>
    <n v="1456145527"/>
    <b v="0"/>
    <n v="1"/>
    <b v="0"/>
    <x v="19"/>
    <n v="20"/>
    <n v="60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19"/>
    <n v="2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3000"/>
    <n v="605"/>
    <x v="2"/>
    <s v="US"/>
    <s v="USD"/>
    <n v="1457901924"/>
    <n v="1452721524"/>
    <b v="0"/>
    <n v="2"/>
    <b v="0"/>
    <x v="19"/>
    <n v="20"/>
    <n v="302.5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"/>
    <n v="605"/>
    <x v="2"/>
    <s v="US"/>
    <s v="USD"/>
    <n v="1412536421"/>
    <n v="1409944421"/>
    <b v="0"/>
    <n v="1"/>
    <b v="0"/>
    <x v="19"/>
    <n v="20"/>
    <n v="605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3000"/>
    <n v="605"/>
    <x v="2"/>
    <s v="US"/>
    <s v="USD"/>
    <n v="1429993026"/>
    <n v="1427401026"/>
    <b v="0"/>
    <n v="0"/>
    <b v="0"/>
    <x v="19"/>
    <n v="2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3000"/>
    <n v="601"/>
    <x v="2"/>
    <s v="US"/>
    <s v="USD"/>
    <n v="1407453228"/>
    <n v="1404861228"/>
    <b v="0"/>
    <n v="1"/>
    <b v="0"/>
    <x v="19"/>
    <n v="20"/>
    <n v="601"/>
    <x v="7"/>
    <s v="food trucks"/>
    <x v="2594"/>
    <d v="2014-08-07T23:13:48"/>
    <x v="3"/>
  </r>
  <r>
    <n v="2595"/>
    <s v="Food Truck for Little Fox Bakery"/>
    <s v="Looking to put the best baked goods in Bowling Green on wheels"/>
    <n v="3000"/>
    <n v="601"/>
    <x v="2"/>
    <s v="US"/>
    <s v="USD"/>
    <n v="1487915500"/>
    <n v="1485323500"/>
    <b v="0"/>
    <n v="19"/>
    <b v="0"/>
    <x v="19"/>
    <n v="20"/>
    <n v="31.63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000"/>
    <n v="600"/>
    <x v="2"/>
    <s v="CA"/>
    <s v="CAD"/>
    <n v="1407427009"/>
    <n v="1404835009"/>
    <b v="0"/>
    <n v="27"/>
    <b v="0"/>
    <x v="19"/>
    <n v="20"/>
    <n v="22.2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2"/>
    <s v="GB"/>
    <s v="GBP"/>
    <n v="1466323917"/>
    <n v="1463731917"/>
    <b v="0"/>
    <n v="7"/>
    <b v="0"/>
    <x v="19"/>
    <n v="20"/>
    <n v="85.71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19"/>
    <n v="20"/>
    <n v="42.86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3000"/>
    <n v="600"/>
    <x v="2"/>
    <s v="US"/>
    <s v="USD"/>
    <n v="1407089147"/>
    <n v="1403201147"/>
    <b v="0"/>
    <n v="5"/>
    <b v="0"/>
    <x v="19"/>
    <n v="20"/>
    <n v="12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3000"/>
    <n v="597"/>
    <x v="2"/>
    <s v="US"/>
    <s v="USD"/>
    <n v="1458938200"/>
    <n v="1453757800"/>
    <b v="0"/>
    <n v="30"/>
    <b v="0"/>
    <x v="19"/>
    <n v="20"/>
    <n v="19.899999999999999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x v="36"/>
    <n v="20"/>
    <n v="3.94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x v="36"/>
    <n v="20"/>
    <n v="1.2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x v="36"/>
    <n v="20"/>
    <n v="11.84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x v="36"/>
    <n v="20"/>
    <n v="1.8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x v="36"/>
    <n v="20"/>
    <n v="0.33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x v="36"/>
    <n v="20"/>
    <n v="1.5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x v="36"/>
    <n v="20"/>
    <n v="1.4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x v="36"/>
    <n v="20"/>
    <n v="1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x v="36"/>
    <n v="20"/>
    <n v="0.8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x v="36"/>
    <n v="20"/>
    <n v="1.0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x v="36"/>
    <n v="20"/>
    <n v="0.1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x v="36"/>
    <n v="19"/>
    <n v="1.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x v="36"/>
    <n v="19"/>
    <n v="2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x v="36"/>
    <n v="19"/>
    <n v="5.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x v="36"/>
    <n v="19"/>
    <n v="7.9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x v="36"/>
    <n v="19"/>
    <n v="2.3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x v="36"/>
    <n v="19"/>
    <n v="3.5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x v="36"/>
    <n v="19"/>
    <n v="7.4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x v="36"/>
    <n v="19"/>
    <n v="10.6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x v="36"/>
    <n v="19"/>
    <n v="0.4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x v="36"/>
    <n v="19"/>
    <n v="1.2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x v="36"/>
    <n v="19"/>
    <n v="7.62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x v="36"/>
    <n v="19"/>
    <n v="9.050000000000000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x v="36"/>
    <n v="19"/>
    <n v="0.1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x v="36"/>
    <n v="19"/>
    <n v="10.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x v="36"/>
    <n v="19"/>
    <n v="11.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x v="36"/>
    <n v="19"/>
    <n v="12.4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x v="36"/>
    <n v="19"/>
    <n v="26.57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x v="36"/>
    <n v="19"/>
    <n v="5.55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x v="36"/>
    <n v="18"/>
    <n v="6.83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x v="36"/>
    <n v="18"/>
    <n v="1.93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x v="36"/>
    <n v="18"/>
    <n v="13.1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x v="36"/>
    <n v="18"/>
    <n v="2.76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x v="36"/>
    <n v="18"/>
    <n v="22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x v="36"/>
    <n v="18"/>
    <n v="6.55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x v="36"/>
    <n v="18"/>
    <n v="1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x v="36"/>
    <n v="18"/>
    <n v="21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x v="36"/>
    <n v="18"/>
    <n v="3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x v="36"/>
    <n v="18"/>
    <n v="11.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36"/>
    <n v="18"/>
    <n v="7.9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3000"/>
    <n v="545"/>
    <x v="2"/>
    <s v="US"/>
    <s v="USD"/>
    <n v="1410811740"/>
    <n v="1409341863"/>
    <b v="0"/>
    <n v="1"/>
    <b v="0"/>
    <x v="36"/>
    <n v="18"/>
    <n v="54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2"/>
    <s v="DE"/>
    <s v="EUR"/>
    <n v="1468565820"/>
    <n v="1465970108"/>
    <b v="0"/>
    <n v="0"/>
    <b v="0"/>
    <x v="36"/>
    <n v="18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1"/>
    <s v="US"/>
    <s v="USD"/>
    <n v="1482307140"/>
    <n v="1479218315"/>
    <b v="1"/>
    <n v="1501"/>
    <b v="0"/>
    <x v="36"/>
    <n v="18"/>
    <n v="0.36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1"/>
    <s v="US"/>
    <s v="USD"/>
    <n v="1489172435"/>
    <n v="1486580435"/>
    <b v="1"/>
    <n v="52"/>
    <b v="0"/>
    <x v="36"/>
    <n v="18"/>
    <n v="10.3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1"/>
    <s v="AU"/>
    <s v="AUD"/>
    <n v="1415481203"/>
    <n v="1412885603"/>
    <b v="1"/>
    <n v="23"/>
    <b v="0"/>
    <x v="36"/>
    <n v="18"/>
    <n v="23.4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3000"/>
    <n v="537"/>
    <x v="1"/>
    <s v="US"/>
    <s v="USD"/>
    <n v="1441783869"/>
    <n v="1439191869"/>
    <b v="1"/>
    <n v="535"/>
    <b v="0"/>
    <x v="36"/>
    <n v="18"/>
    <n v="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1"/>
    <s v="CA"/>
    <s v="CAD"/>
    <n v="1439533019"/>
    <n v="1436941019"/>
    <b v="0"/>
    <n v="3"/>
    <b v="0"/>
    <x v="36"/>
    <n v="18"/>
    <n v="176.7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1"/>
    <s v="US"/>
    <s v="USD"/>
    <n v="1457543360"/>
    <n v="1454951360"/>
    <b v="0"/>
    <n v="6"/>
    <b v="0"/>
    <x v="36"/>
    <n v="18"/>
    <n v="88.33"/>
    <x v="2"/>
    <s v="space exploration"/>
    <x v="2648"/>
    <d v="2016-03-09T17:09:20"/>
    <x v="2"/>
  </r>
  <r>
    <n v="2649"/>
    <s v="The Mission - Please Check Back Soon (Canceled)"/>
    <s v="They have launched a Kickstarter."/>
    <n v="3000"/>
    <n v="530"/>
    <x v="1"/>
    <s v="US"/>
    <s v="USD"/>
    <n v="1454370941"/>
    <n v="1449186941"/>
    <b v="0"/>
    <n v="3"/>
    <b v="0"/>
    <x v="36"/>
    <n v="18"/>
    <n v="176.6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3000"/>
    <n v="530"/>
    <x v="1"/>
    <s v="US"/>
    <s v="USD"/>
    <n v="1482332343"/>
    <n v="1479740343"/>
    <b v="0"/>
    <n v="5"/>
    <b v="0"/>
    <x v="36"/>
    <n v="18"/>
    <n v="106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1"/>
    <s v="US"/>
    <s v="USD"/>
    <n v="1450380009"/>
    <n v="1447960809"/>
    <b v="0"/>
    <n v="17"/>
    <b v="0"/>
    <x v="36"/>
    <n v="18"/>
    <n v="31.0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1"/>
    <s v="AU"/>
    <s v="AUD"/>
    <n v="1418183325"/>
    <n v="1415591325"/>
    <b v="0"/>
    <n v="11"/>
    <b v="0"/>
    <x v="36"/>
    <n v="18"/>
    <n v="47.9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3000"/>
    <n v="525"/>
    <x v="1"/>
    <s v="US"/>
    <s v="USD"/>
    <n v="1402632000"/>
    <n v="1399909127"/>
    <b v="0"/>
    <n v="70"/>
    <b v="0"/>
    <x v="36"/>
    <n v="18"/>
    <n v="7.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1"/>
    <s v="US"/>
    <s v="USD"/>
    <n v="1429622726"/>
    <n v="1424442326"/>
    <b v="0"/>
    <n v="6"/>
    <b v="0"/>
    <x v="36"/>
    <n v="18"/>
    <n v="87.5"/>
    <x v="2"/>
    <s v="space exploration"/>
    <x v="2654"/>
    <d v="2015-04-21T13:25:26"/>
    <x v="0"/>
  </r>
  <r>
    <n v="2655"/>
    <s v="Balloons (Canceled)"/>
    <s v="Thank you for your support!"/>
    <n v="3000"/>
    <n v="525"/>
    <x v="1"/>
    <s v="US"/>
    <s v="USD"/>
    <n v="1455048000"/>
    <n v="1452631647"/>
    <b v="0"/>
    <n v="43"/>
    <b v="0"/>
    <x v="36"/>
    <n v="18"/>
    <n v="12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3000"/>
    <n v="521"/>
    <x v="1"/>
    <s v="US"/>
    <s v="USD"/>
    <n v="1489345200"/>
    <n v="1485966688"/>
    <b v="0"/>
    <n v="152"/>
    <b v="0"/>
    <x v="36"/>
    <n v="17"/>
    <n v="3.4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"/>
    <n v="520"/>
    <x v="1"/>
    <s v="US"/>
    <s v="USD"/>
    <n v="1470187800"/>
    <n v="1467325053"/>
    <b v="0"/>
    <n v="59"/>
    <b v="0"/>
    <x v="36"/>
    <n v="17"/>
    <n v="8.81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3000"/>
    <n v="520"/>
    <x v="1"/>
    <s v="US"/>
    <s v="USD"/>
    <n v="1469913194"/>
    <n v="1467321194"/>
    <b v="0"/>
    <n v="4"/>
    <b v="0"/>
    <x v="36"/>
    <n v="17"/>
    <n v="130"/>
    <x v="2"/>
    <s v="space exploration"/>
    <x v="2658"/>
    <d v="2016-07-30T21:13:14"/>
    <x v="2"/>
  </r>
  <r>
    <n v="2659"/>
    <s v="test (Canceled)"/>
    <s v="test"/>
    <n v="3000"/>
    <n v="520"/>
    <x v="1"/>
    <s v="US"/>
    <s v="USD"/>
    <n v="1429321210"/>
    <n v="1426729210"/>
    <b v="0"/>
    <n v="10"/>
    <b v="0"/>
    <x v="36"/>
    <n v="17"/>
    <n v="5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1"/>
    <s v="US"/>
    <s v="USD"/>
    <n v="1448388418"/>
    <n v="1443200818"/>
    <b v="0"/>
    <n v="5"/>
    <b v="0"/>
    <x v="36"/>
    <n v="17"/>
    <n v="10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x v="37"/>
    <n v="17"/>
    <n v="8.67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x v="37"/>
    <n v="17"/>
    <n v="6.4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x v="37"/>
    <n v="17"/>
    <n v="9.210000000000000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x v="37"/>
    <n v="17"/>
    <n v="4.889999999999999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x v="37"/>
    <n v="17"/>
    <n v="11.0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x v="37"/>
    <n v="17"/>
    <n v="2.4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x v="37"/>
    <n v="17"/>
    <n v="28.06"/>
    <x v="2"/>
    <s v="makerspaces"/>
    <x v="2667"/>
    <d v="2016-02-10T22:13:36"/>
    <x v="2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x v="37"/>
    <n v="17"/>
    <n v="1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x v="37"/>
    <n v="17"/>
    <n v="45.82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2"/>
    <s v="AU"/>
    <s v="AUD"/>
    <n v="1406593780"/>
    <n v="1404174580"/>
    <b v="1"/>
    <n v="60"/>
    <b v="0"/>
    <x v="37"/>
    <n v="17"/>
    <n v="8.39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2"/>
    <s v="US"/>
    <s v="USD"/>
    <n v="1419017880"/>
    <n v="1416419916"/>
    <b v="1"/>
    <n v="84"/>
    <b v="0"/>
    <x v="37"/>
    <n v="17"/>
    <n v="5.9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3000"/>
    <n v="502"/>
    <x v="2"/>
    <s v="US"/>
    <s v="USD"/>
    <n v="1451282400"/>
    <n v="1449436390"/>
    <b v="1"/>
    <n v="47"/>
    <b v="0"/>
    <x v="37"/>
    <n v="17"/>
    <n v="10.6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3000"/>
    <n v="501"/>
    <x v="2"/>
    <s v="US"/>
    <s v="USD"/>
    <n v="1414622700"/>
    <n v="1412081999"/>
    <b v="1"/>
    <n v="66"/>
    <b v="0"/>
    <x v="37"/>
    <n v="17"/>
    <n v="7.59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2"/>
    <s v="US"/>
    <s v="USD"/>
    <n v="1467694740"/>
    <n v="1465398670"/>
    <b v="1"/>
    <n v="171"/>
    <b v="0"/>
    <x v="37"/>
    <n v="17"/>
    <n v="2.9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2"/>
    <s v="US"/>
    <s v="USD"/>
    <n v="1415655289"/>
    <n v="1413059689"/>
    <b v="1"/>
    <n v="29"/>
    <b v="0"/>
    <x v="37"/>
    <n v="17"/>
    <n v="17.23999999999999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3000"/>
    <n v="500"/>
    <x v="2"/>
    <s v="CA"/>
    <s v="CAD"/>
    <n v="1463929174"/>
    <n v="1461337174"/>
    <b v="0"/>
    <n v="9"/>
    <b v="0"/>
    <x v="37"/>
    <n v="17"/>
    <n v="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3000"/>
    <n v="500"/>
    <x v="2"/>
    <s v="US"/>
    <s v="USD"/>
    <n v="1404348143"/>
    <n v="1401756143"/>
    <b v="0"/>
    <n v="27"/>
    <b v="0"/>
    <x v="37"/>
    <n v="17"/>
    <n v="18.52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3000"/>
    <n v="500"/>
    <x v="2"/>
    <s v="ES"/>
    <s v="EUR"/>
    <n v="1443121765"/>
    <n v="1440529765"/>
    <b v="0"/>
    <n v="2"/>
    <b v="0"/>
    <x v="37"/>
    <n v="17"/>
    <n v="2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3000"/>
    <n v="500"/>
    <x v="2"/>
    <s v="US"/>
    <s v="USD"/>
    <n v="1425081694"/>
    <n v="1422489694"/>
    <b v="0"/>
    <n v="3"/>
    <b v="0"/>
    <x v="37"/>
    <n v="17"/>
    <n v="166.67"/>
    <x v="2"/>
    <s v="makerspaces"/>
    <x v="2679"/>
    <d v="2015-02-28T00:01:34"/>
    <x v="0"/>
  </r>
  <r>
    <n v="2680"/>
    <s v="iHeart Pillow"/>
    <s v="iHeartPillow, Connecting loved ones"/>
    <n v="3000"/>
    <n v="500"/>
    <x v="2"/>
    <s v="ES"/>
    <s v="EUR"/>
    <n v="1459915491"/>
    <n v="1457327091"/>
    <b v="0"/>
    <n v="4"/>
    <b v="0"/>
    <x v="37"/>
    <n v="17"/>
    <n v="125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3000"/>
    <n v="500"/>
    <x v="2"/>
    <s v="US"/>
    <s v="USD"/>
    <n v="1405027750"/>
    <n v="1402867750"/>
    <b v="0"/>
    <n v="2"/>
    <b v="0"/>
    <x v="19"/>
    <n v="17"/>
    <n v="2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3000"/>
    <n v="500"/>
    <x v="2"/>
    <s v="US"/>
    <s v="USD"/>
    <n v="1416635940"/>
    <n v="1413838540"/>
    <b v="0"/>
    <n v="20"/>
    <b v="0"/>
    <x v="19"/>
    <n v="17"/>
    <n v="2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3000"/>
    <n v="500"/>
    <x v="2"/>
    <s v="US"/>
    <s v="USD"/>
    <n v="1425233240"/>
    <n v="1422641240"/>
    <b v="0"/>
    <n v="3"/>
    <b v="0"/>
    <x v="19"/>
    <n v="17"/>
    <n v="166.67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3000"/>
    <n v="500"/>
    <x v="2"/>
    <s v="US"/>
    <s v="USD"/>
    <n v="1407621425"/>
    <n v="1404165425"/>
    <b v="0"/>
    <n v="4"/>
    <b v="0"/>
    <x v="19"/>
    <n v="17"/>
    <n v="125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3000"/>
    <n v="500"/>
    <x v="2"/>
    <s v="US"/>
    <s v="USD"/>
    <n v="1430149330"/>
    <n v="1424968930"/>
    <b v="0"/>
    <n v="1"/>
    <b v="0"/>
    <x v="19"/>
    <n v="17"/>
    <n v="5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x v="19"/>
    <n v="17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3000"/>
    <n v="492"/>
    <x v="2"/>
    <s v="US"/>
    <s v="USD"/>
    <n v="1435591318"/>
    <n v="1432999318"/>
    <b v="0"/>
    <n v="0"/>
    <b v="0"/>
    <x v="19"/>
    <n v="16"/>
    <s v="No Backers"/>
    <x v="7"/>
    <s v="food trucks"/>
    <x v="2687"/>
    <d v="2015-06-29T15:21:58"/>
    <x v="0"/>
  </r>
  <r>
    <n v="2688"/>
    <s v="Mac N Cheez Food Truck"/>
    <s v="The amazing gourmet Mac N Cheez Food Truck Campaigne!"/>
    <n v="3000"/>
    <n v="490"/>
    <x v="2"/>
    <s v="US"/>
    <s v="USD"/>
    <n v="1424746800"/>
    <n v="1422067870"/>
    <b v="0"/>
    <n v="14"/>
    <b v="0"/>
    <x v="19"/>
    <n v="16"/>
    <n v="3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000"/>
    <n v="488"/>
    <x v="2"/>
    <s v="US"/>
    <s v="USD"/>
    <n v="1469919890"/>
    <n v="1467327890"/>
    <b v="0"/>
    <n v="1"/>
    <b v="0"/>
    <x v="19"/>
    <n v="16"/>
    <n v="488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2"/>
    <s v="US"/>
    <s v="USD"/>
    <n v="1433298676"/>
    <n v="1429410676"/>
    <b v="0"/>
    <n v="118"/>
    <b v="0"/>
    <x v="19"/>
    <n v="16"/>
    <n v="4.13"/>
    <x v="7"/>
    <s v="food trucks"/>
    <x v="2690"/>
    <d v="2015-06-03T02:31:16"/>
    <x v="0"/>
  </r>
  <r>
    <n v="2691"/>
    <s v="Cook"/>
    <s v="A Great New local Food Truck serving up ethnic fusion inspired eats in Ottawa."/>
    <n v="3000"/>
    <n v="486"/>
    <x v="2"/>
    <s v="CA"/>
    <s v="CAD"/>
    <n v="1431278557"/>
    <n v="1427390557"/>
    <b v="0"/>
    <n v="2"/>
    <b v="0"/>
    <x v="19"/>
    <n v="16"/>
    <n v="243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000"/>
    <n v="485"/>
    <x v="2"/>
    <s v="US"/>
    <s v="USD"/>
    <n v="1427266860"/>
    <n v="1424678460"/>
    <b v="0"/>
    <n v="1"/>
    <b v="0"/>
    <x v="19"/>
    <n v="16"/>
    <n v="48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000"/>
    <n v="481.5"/>
    <x v="2"/>
    <s v="US"/>
    <s v="USD"/>
    <n v="1407899966"/>
    <n v="1405307966"/>
    <b v="0"/>
    <n v="3"/>
    <b v="0"/>
    <x v="19"/>
    <n v="16"/>
    <n v="160.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2"/>
    <s v="US"/>
    <s v="USD"/>
    <n v="1411701739"/>
    <n v="1409109739"/>
    <b v="0"/>
    <n v="1"/>
    <b v="0"/>
    <x v="19"/>
    <n v="16"/>
    <n v="48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3000"/>
    <n v="481"/>
    <x v="2"/>
    <s v="US"/>
    <s v="USD"/>
    <n v="1428981718"/>
    <n v="1423801318"/>
    <b v="0"/>
    <n v="3"/>
    <b v="0"/>
    <x v="19"/>
    <n v="16"/>
    <n v="160.3300000000000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3000"/>
    <n v="480"/>
    <x v="2"/>
    <s v="US"/>
    <s v="USD"/>
    <n v="1419538560"/>
    <n v="1416600960"/>
    <b v="0"/>
    <n v="38"/>
    <b v="0"/>
    <x v="19"/>
    <n v="16"/>
    <n v="12.6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3000"/>
    <n v="480"/>
    <x v="2"/>
    <s v="US"/>
    <s v="USD"/>
    <n v="1438552800"/>
    <n v="1435876423"/>
    <b v="0"/>
    <n v="52"/>
    <b v="0"/>
    <x v="19"/>
    <n v="16"/>
    <n v="9.23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2"/>
    <s v="US"/>
    <s v="USD"/>
    <n v="1403904808"/>
    <n v="1401312808"/>
    <b v="0"/>
    <n v="2"/>
    <b v="0"/>
    <x v="19"/>
    <n v="16"/>
    <n v="239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3000"/>
    <n v="470"/>
    <x v="2"/>
    <s v="CA"/>
    <s v="CAD"/>
    <n v="1407533463"/>
    <n v="1404941463"/>
    <b v="0"/>
    <n v="0"/>
    <b v="0"/>
    <x v="19"/>
    <n v="16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3000"/>
    <n v="469"/>
    <x v="2"/>
    <s v="US"/>
    <s v="USD"/>
    <n v="1411073972"/>
    <n v="1408481972"/>
    <b v="0"/>
    <n v="4"/>
    <b v="0"/>
    <x v="19"/>
    <n v="16"/>
    <n v="117.2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x v="38"/>
    <n v="16"/>
    <n v="10.1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x v="38"/>
    <n v="16"/>
    <n v="17.9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x v="38"/>
    <n v="15"/>
    <n v="10.29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x v="38"/>
    <n v="15"/>
    <n v="66.14"/>
    <x v="1"/>
    <s v="spaces"/>
    <x v="2704"/>
    <d v="2017-04-05T19:41:54"/>
    <x v="1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x v="38"/>
    <n v="15"/>
    <n v="5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x v="38"/>
    <n v="15"/>
    <n v="1.75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x v="38"/>
    <n v="15"/>
    <n v="1.1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x v="38"/>
    <n v="15"/>
    <n v="0.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x v="38"/>
    <n v="15"/>
    <n v="1.49"/>
    <x v="1"/>
    <s v="spaces"/>
    <x v="2709"/>
    <d v="2016-10-04T03:59:00"/>
    <x v="2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x v="38"/>
    <n v="15"/>
    <n v="0.4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x v="38"/>
    <n v="15"/>
    <n v="6.2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x v="38"/>
    <n v="15"/>
    <n v="3.1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x v="38"/>
    <n v="15"/>
    <n v="0.32"/>
    <x v="1"/>
    <s v="spaces"/>
    <x v="2713"/>
    <d v="2015-12-24T15:41:24"/>
    <x v="0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x v="38"/>
    <n v="15"/>
    <n v="1.4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x v="38"/>
    <n v="15"/>
    <n v="0.82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x v="38"/>
    <n v="15"/>
    <n v="2.4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x v="38"/>
    <n v="15"/>
    <n v="1.3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x v="38"/>
    <n v="15"/>
    <n v="3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x v="38"/>
    <n v="15"/>
    <n v="6.4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x v="38"/>
    <n v="15"/>
    <n v="2.5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x v="30"/>
    <n v="15"/>
    <n v="1.64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x v="30"/>
    <n v="15"/>
    <n v="2.36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x v="30"/>
    <n v="15"/>
    <n v="2.4700000000000002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x v="30"/>
    <n v="15"/>
    <n v="0.4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x v="30"/>
    <n v="15"/>
    <n v="3.85"/>
    <x v="2"/>
    <s v="hardware"/>
    <x v="2725"/>
    <d v="2017-03-01T17:52:15"/>
    <x v="1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x v="30"/>
    <n v="14"/>
    <n v="1.07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x v="30"/>
    <n v="14"/>
    <n v="0.6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x v="30"/>
    <n v="14"/>
    <n v="1.100000000000000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x v="30"/>
    <n v="14"/>
    <n v="18.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x v="30"/>
    <n v="14"/>
    <n v="0.6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x v="30"/>
    <n v="14"/>
    <n v="11.62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x v="30"/>
    <n v="14"/>
    <n v="2.95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x v="30"/>
    <n v="14"/>
    <n v="3.5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x v="30"/>
    <n v="14"/>
    <n v="2.6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x v="30"/>
    <n v="14"/>
    <n v="1.26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x v="30"/>
    <n v="14"/>
    <n v="7.3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x v="30"/>
    <n v="14"/>
    <n v="0.93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x v="30"/>
    <n v="14"/>
    <n v="28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x v="30"/>
    <n v="15"/>
    <n v="2.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x v="30"/>
    <n v="15"/>
    <n v="25"/>
    <x v="2"/>
    <s v="hardware"/>
    <x v="2740"/>
    <d v="2015-03-11T23:45:52"/>
    <x v="0"/>
  </r>
  <r>
    <n v="2741"/>
    <s v="Mrs. Brown and Her Lost Puppy."/>
    <s v="Help me publish my 1st children's book as an aspiring author!"/>
    <n v="2900"/>
    <n v="420.99"/>
    <x v="2"/>
    <s v="US"/>
    <s v="USD"/>
    <n v="1413770820"/>
    <n v="1412005602"/>
    <b v="0"/>
    <n v="4"/>
    <b v="0"/>
    <x v="39"/>
    <n v="15"/>
    <n v="105.2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888"/>
    <n v="420"/>
    <x v="2"/>
    <s v="US"/>
    <s v="USD"/>
    <n v="1337102187"/>
    <n v="1335892587"/>
    <b v="0"/>
    <n v="18"/>
    <b v="0"/>
    <x v="39"/>
    <n v="15"/>
    <n v="23.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2885"/>
    <n v="419"/>
    <x v="2"/>
    <s v="US"/>
    <s v="USD"/>
    <n v="1476863607"/>
    <n v="1474271607"/>
    <b v="0"/>
    <n v="0"/>
    <b v="0"/>
    <x v="39"/>
    <n v="15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2"/>
    <s v="US"/>
    <s v="USD"/>
    <n v="1330478998"/>
    <n v="1327886998"/>
    <b v="0"/>
    <n v="22"/>
    <b v="0"/>
    <x v="39"/>
    <n v="14"/>
    <n v="18.9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2827"/>
    <n v="416"/>
    <x v="2"/>
    <s v="US"/>
    <s v="USD"/>
    <n v="1342309368"/>
    <n v="1337125368"/>
    <b v="0"/>
    <n v="49"/>
    <b v="0"/>
    <x v="39"/>
    <n v="15"/>
    <n v="8.49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2825"/>
    <n v="415"/>
    <x v="2"/>
    <s v="US"/>
    <s v="USD"/>
    <n v="1409337911"/>
    <n v="1406745911"/>
    <b v="0"/>
    <n v="19"/>
    <b v="0"/>
    <x v="39"/>
    <n v="15"/>
    <n v="21.84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2"/>
    <s v="US"/>
    <s v="USD"/>
    <n v="1339816200"/>
    <n v="1337095997"/>
    <b v="0"/>
    <n v="4"/>
    <b v="0"/>
    <x v="39"/>
    <n v="15"/>
    <n v="103.2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2800"/>
    <n v="411"/>
    <x v="2"/>
    <s v="US"/>
    <s v="USD"/>
    <n v="1472835802"/>
    <n v="1470243802"/>
    <b v="0"/>
    <n v="4"/>
    <b v="0"/>
    <x v="39"/>
    <n v="15"/>
    <n v="102.75"/>
    <x v="3"/>
    <s v="children's books"/>
    <x v="2748"/>
    <d v="2016-09-02T17:03:22"/>
    <x v="2"/>
  </r>
  <r>
    <n v="2749"/>
    <s v="A Tree is a Tree, no matter what you see.  CHILDREN'S BOOK"/>
    <s v="Self-publishing my children's book."/>
    <n v="2800"/>
    <n v="410"/>
    <x v="2"/>
    <s v="US"/>
    <s v="USD"/>
    <n v="1428171037"/>
    <n v="1425582637"/>
    <b v="0"/>
    <n v="2"/>
    <b v="0"/>
    <x v="39"/>
    <n v="15"/>
    <n v="20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2800"/>
    <n v="410"/>
    <x v="2"/>
    <s v="US"/>
    <s v="USD"/>
    <n v="1341086400"/>
    <n v="1340055345"/>
    <b v="0"/>
    <n v="0"/>
    <b v="0"/>
    <x v="39"/>
    <n v="15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2"/>
    <s v="US"/>
    <s v="USD"/>
    <n v="1403039842"/>
    <n v="1397855842"/>
    <b v="0"/>
    <n v="0"/>
    <b v="0"/>
    <x v="39"/>
    <n v="15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2"/>
    <s v="US"/>
    <s v="USD"/>
    <n v="1324232504"/>
    <n v="1320776504"/>
    <b v="0"/>
    <n v="14"/>
    <b v="0"/>
    <x v="39"/>
    <n v="15"/>
    <n v="29.2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800"/>
    <n v="408"/>
    <x v="2"/>
    <s v="US"/>
    <s v="USD"/>
    <n v="1346017023"/>
    <n v="1343425023"/>
    <b v="0"/>
    <n v="8"/>
    <b v="0"/>
    <x v="39"/>
    <n v="15"/>
    <n v="51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2800"/>
    <n v="405"/>
    <x v="2"/>
    <s v="US"/>
    <s v="USD"/>
    <n v="1410448551"/>
    <n v="1407856551"/>
    <b v="0"/>
    <n v="0"/>
    <b v="0"/>
    <x v="39"/>
    <n v="14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2800"/>
    <n v="403"/>
    <x v="2"/>
    <s v="IE"/>
    <s v="EUR"/>
    <n v="1428519527"/>
    <n v="1425927527"/>
    <b v="0"/>
    <n v="15"/>
    <b v="0"/>
    <x v="39"/>
    <n v="14"/>
    <n v="26.8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2800"/>
    <n v="403"/>
    <x v="2"/>
    <s v="US"/>
    <s v="USD"/>
    <n v="1389476201"/>
    <n v="1386884201"/>
    <b v="0"/>
    <n v="33"/>
    <b v="0"/>
    <x v="39"/>
    <n v="14"/>
    <n v="12.21"/>
    <x v="3"/>
    <s v="children's books"/>
    <x v="2756"/>
    <d v="2014-01-11T21:36:41"/>
    <x v="4"/>
  </r>
  <r>
    <n v="2757"/>
    <s v="C is for Crooked"/>
    <s v="A children's letter book that Lampoons Hillary Clinton"/>
    <n v="2800"/>
    <n v="403"/>
    <x v="2"/>
    <s v="US"/>
    <s v="USD"/>
    <n v="1470498332"/>
    <n v="1469202332"/>
    <b v="0"/>
    <n v="2"/>
    <b v="0"/>
    <x v="39"/>
    <n v="14"/>
    <n v="201.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2"/>
    <s v="AU"/>
    <s v="AUD"/>
    <n v="1476095783"/>
    <n v="1474886183"/>
    <b v="0"/>
    <n v="6"/>
    <b v="0"/>
    <x v="39"/>
    <n v="15"/>
    <n v="67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2"/>
    <s v="AU"/>
    <s v="AUD"/>
    <n v="1468658866"/>
    <n v="1464943666"/>
    <b v="0"/>
    <n v="2"/>
    <b v="0"/>
    <x v="39"/>
    <n v="15"/>
    <n v="200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2"/>
    <s v="GB"/>
    <s v="GBP"/>
    <n v="1371726258"/>
    <n v="1369134258"/>
    <b v="0"/>
    <n v="0"/>
    <b v="0"/>
    <x v="39"/>
    <n v="15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2750"/>
    <n v="400.33"/>
    <x v="2"/>
    <s v="US"/>
    <s v="USD"/>
    <n v="1357176693"/>
    <n v="1354584693"/>
    <b v="0"/>
    <n v="4"/>
    <b v="0"/>
    <x v="39"/>
    <n v="15"/>
    <n v="100.08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2750"/>
    <n v="400"/>
    <x v="2"/>
    <s v="US"/>
    <s v="USD"/>
    <n v="1332114795"/>
    <n v="1326934395"/>
    <b v="0"/>
    <n v="1"/>
    <b v="0"/>
    <x v="39"/>
    <n v="15"/>
    <n v="4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2750"/>
    <n v="400"/>
    <x v="2"/>
    <s v="US"/>
    <s v="USD"/>
    <n v="1369403684"/>
    <n v="1365515684"/>
    <b v="0"/>
    <n v="3"/>
    <b v="0"/>
    <x v="39"/>
    <n v="15"/>
    <n v="133.33000000000001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2750"/>
    <n v="400"/>
    <x v="2"/>
    <s v="US"/>
    <s v="USD"/>
    <n v="1338404400"/>
    <n v="1335855631"/>
    <b v="0"/>
    <n v="4"/>
    <b v="0"/>
    <x v="39"/>
    <n v="15"/>
    <n v="1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2725"/>
    <n v="400"/>
    <x v="2"/>
    <s v="US"/>
    <s v="USD"/>
    <n v="1351432428"/>
    <n v="1350050028"/>
    <b v="0"/>
    <n v="0"/>
    <b v="0"/>
    <x v="39"/>
    <n v="15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2700"/>
    <n v="400"/>
    <x v="2"/>
    <s v="US"/>
    <s v="USD"/>
    <n v="1313078518"/>
    <n v="1310486518"/>
    <b v="0"/>
    <n v="4"/>
    <b v="0"/>
    <x v="39"/>
    <n v="15"/>
    <n v="1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2700"/>
    <n v="397"/>
    <x v="2"/>
    <s v="CA"/>
    <s v="CAD"/>
    <n v="1439766050"/>
    <n v="1434582050"/>
    <b v="0"/>
    <n v="3"/>
    <b v="0"/>
    <x v="39"/>
    <n v="15"/>
    <n v="132.330000000000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2700"/>
    <n v="396"/>
    <x v="2"/>
    <s v="US"/>
    <s v="USD"/>
    <n v="1333028723"/>
    <n v="1330440323"/>
    <b v="0"/>
    <n v="34"/>
    <b v="0"/>
    <x v="39"/>
    <n v="15"/>
    <n v="11.65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2700"/>
    <n v="391"/>
    <x v="2"/>
    <s v="GB"/>
    <s v="GBP"/>
    <n v="1401997790"/>
    <n v="1397677790"/>
    <b v="0"/>
    <n v="2"/>
    <b v="0"/>
    <x v="39"/>
    <n v="14"/>
    <n v="195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700"/>
    <n v="385"/>
    <x v="2"/>
    <s v="US"/>
    <s v="USD"/>
    <n v="1395158130"/>
    <n v="1392569730"/>
    <b v="0"/>
    <n v="33"/>
    <b v="0"/>
    <x v="39"/>
    <n v="14"/>
    <n v="11.67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2"/>
    <s v="US"/>
    <s v="USD"/>
    <n v="1359738000"/>
    <n v="1355489140"/>
    <b v="0"/>
    <n v="0"/>
    <b v="0"/>
    <x v="39"/>
    <n v="14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2"/>
    <s v="US"/>
    <s v="USD"/>
    <n v="1381006294"/>
    <n v="1379710294"/>
    <b v="0"/>
    <n v="0"/>
    <b v="0"/>
    <x v="39"/>
    <n v="15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2600"/>
    <n v="381"/>
    <x v="2"/>
    <s v="CA"/>
    <s v="CAD"/>
    <n v="1461530721"/>
    <n v="1460666721"/>
    <b v="0"/>
    <n v="1"/>
    <b v="0"/>
    <x v="39"/>
    <n v="15"/>
    <n v="38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2"/>
    <s v="US"/>
    <s v="USD"/>
    <n v="1362711728"/>
    <n v="1360119728"/>
    <b v="0"/>
    <n v="13"/>
    <b v="0"/>
    <x v="39"/>
    <n v="15"/>
    <n v="29.2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600"/>
    <n v="380"/>
    <x v="2"/>
    <s v="US"/>
    <s v="USD"/>
    <n v="1323994754"/>
    <n v="1321402754"/>
    <b v="0"/>
    <n v="2"/>
    <b v="0"/>
    <x v="39"/>
    <n v="15"/>
    <n v="19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2"/>
    <s v="US"/>
    <s v="USD"/>
    <n v="1434092876"/>
    <n v="1431414476"/>
    <b v="0"/>
    <n v="36"/>
    <b v="0"/>
    <x v="39"/>
    <n v="15"/>
    <n v="10.5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2"/>
    <s v="US"/>
    <s v="USD"/>
    <n v="1437149004"/>
    <n v="1434557004"/>
    <b v="0"/>
    <n v="1"/>
    <b v="0"/>
    <x v="39"/>
    <n v="15"/>
    <n v="37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2"/>
    <s v="US"/>
    <s v="USD"/>
    <n v="1409009306"/>
    <n v="1406417306"/>
    <b v="0"/>
    <n v="15"/>
    <b v="0"/>
    <x v="39"/>
    <n v="15"/>
    <n v="25.0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9"/>
    <n v="15"/>
    <n v="376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2500"/>
    <n v="375"/>
    <x v="2"/>
    <s v="IT"/>
    <s v="EUR"/>
    <n v="1489142688"/>
    <n v="1486550688"/>
    <b v="0"/>
    <n v="0"/>
    <b v="0"/>
    <x v="39"/>
    <n v="15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x v="6"/>
    <n v="15"/>
    <n v="13.3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x v="6"/>
    <n v="15"/>
    <n v="20.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x v="6"/>
    <n v="15"/>
    <n v="6.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x v="6"/>
    <n v="15"/>
    <n v="3.4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x v="6"/>
    <n v="15"/>
    <n v="2.6"/>
    <x v="1"/>
    <s v="plays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6"/>
    <n v="15"/>
    <n v="4.9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x v="6"/>
    <n v="14"/>
    <n v="9.5299999999999994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x v="6"/>
    <n v="14"/>
    <n v="18.05"/>
    <x v="1"/>
    <s v="plays"/>
    <x v="2788"/>
    <d v="2016-07-29T16:50:43"/>
    <x v="2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x v="6"/>
    <n v="14"/>
    <n v="1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x v="6"/>
    <n v="14"/>
    <n v="5.4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x v="6"/>
    <n v="14"/>
    <n v="12.8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x v="6"/>
    <n v="14"/>
    <n v="14.9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x v="6"/>
    <n v="14"/>
    <n v="4.900000000000000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x v="6"/>
    <n v="14"/>
    <n v="119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x v="6"/>
    <n v="14"/>
    <n v="17.7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x v="6"/>
    <n v="14"/>
    <n v="16.80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x v="6"/>
    <n v="14"/>
    <n v="3.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x v="6"/>
    <n v="14"/>
    <n v="2.529999999999999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x v="6"/>
    <n v="14"/>
    <n v="2.6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x v="6"/>
    <n v="14"/>
    <n v="11.2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x v="6"/>
    <n v="14"/>
    <n v="26.9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x v="6"/>
    <n v="14"/>
    <n v="3.89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x v="6"/>
    <n v="14"/>
    <n v="2.4500000000000002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x v="6"/>
    <n v="14"/>
    <n v="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x v="6"/>
    <n v="14"/>
    <n v="19.1700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x v="6"/>
    <n v="14"/>
    <n v="4.49"/>
    <x v="1"/>
    <s v="plays"/>
    <x v="2806"/>
    <d v="2015-08-05T11:00:00"/>
    <x v="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x v="6"/>
    <n v="14"/>
    <n v="3.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x v="6"/>
    <n v="14"/>
    <n v="4.9000000000000004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6"/>
    <n v="13"/>
    <n v="15.9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6"/>
    <n v="13"/>
    <n v="5.8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x v="6"/>
    <n v="13"/>
    <n v="3.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x v="6"/>
    <n v="13"/>
    <n v="4.0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x v="6"/>
    <n v="13"/>
    <n v="3.4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x v="6"/>
    <n v="13"/>
    <n v="5.1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x v="6"/>
    <n v="13"/>
    <n v="23.36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x v="6"/>
    <n v="13"/>
    <n v="1.9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x v="6"/>
    <n v="13"/>
    <n v="9.8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x v="6"/>
    <n v="13"/>
    <n v="3.1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x v="6"/>
    <n v="13"/>
    <n v="3.13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x v="6"/>
    <n v="13"/>
    <n v="16.25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x v="6"/>
    <n v="13"/>
    <n v="9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x v="6"/>
    <n v="13"/>
    <n v="3.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x v="6"/>
    <n v="13"/>
    <n v="22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x v="6"/>
    <n v="13"/>
    <n v="21.1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x v="6"/>
    <n v="13"/>
    <n v="6.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x v="6"/>
    <n v="12"/>
    <n v="16.42000000000000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x v="6"/>
    <n v="12"/>
    <n v="13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x v="6"/>
    <n v="12"/>
    <n v="3.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6"/>
    <n v="12"/>
    <n v="4.08"/>
    <x v="1"/>
    <s v="plays"/>
    <x v="2829"/>
    <d v="2016-06-02T10:25:18"/>
    <x v="2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x v="6"/>
    <n v="12"/>
    <n v="28.18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x v="6"/>
    <n v="12"/>
    <n v="5.96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6"/>
    <n v="12"/>
    <n v="3.21"/>
    <x v="1"/>
    <s v="plays"/>
    <x v="2832"/>
    <d v="2014-11-23T22:00:00"/>
    <x v="3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x v="6"/>
    <n v="12"/>
    <n v="8.63000000000000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x v="6"/>
    <n v="12"/>
    <n v="14.33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x v="6"/>
    <n v="12"/>
    <n v="3.24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x v="6"/>
    <n v="12"/>
    <n v="27.3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x v="6"/>
    <n v="12"/>
    <n v="14.33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x v="6"/>
    <n v="12"/>
    <n v="5.5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x v="6"/>
    <n v="12"/>
    <n v="9.68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6"/>
    <n v="12"/>
    <n v="2.2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2500"/>
    <n v="300"/>
    <x v="2"/>
    <s v="GB"/>
    <s v="GBP"/>
    <n v="1450032297"/>
    <n v="1444844697"/>
    <b v="0"/>
    <n v="1"/>
    <b v="0"/>
    <x v="6"/>
    <n v="12"/>
    <n v="3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x v="6"/>
    <n v="12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2500"/>
    <n v="300"/>
    <x v="2"/>
    <s v="US"/>
    <s v="USD"/>
    <n v="1465790400"/>
    <n v="1462210950"/>
    <b v="0"/>
    <n v="0"/>
    <b v="0"/>
    <x v="6"/>
    <n v="12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2500"/>
    <n v="300"/>
    <x v="2"/>
    <s v="AT"/>
    <s v="EUR"/>
    <n v="1483535180"/>
    <n v="1480943180"/>
    <b v="0"/>
    <n v="1"/>
    <b v="0"/>
    <x v="6"/>
    <n v="12"/>
    <n v="3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2"/>
    <s v="US"/>
    <s v="USD"/>
    <n v="1433723033"/>
    <n v="1428539033"/>
    <b v="0"/>
    <n v="39"/>
    <b v="0"/>
    <x v="6"/>
    <n v="12"/>
    <n v="7.6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2"/>
    <s v="US"/>
    <s v="USD"/>
    <n v="1432917394"/>
    <n v="1429029394"/>
    <b v="0"/>
    <n v="0"/>
    <b v="0"/>
    <x v="6"/>
    <n v="12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x v="6"/>
    <n v="12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2"/>
    <s v="US"/>
    <s v="USD"/>
    <n v="1432913659"/>
    <n v="1430321659"/>
    <b v="0"/>
    <n v="3"/>
    <b v="0"/>
    <x v="6"/>
    <n v="12"/>
    <n v="10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2500"/>
    <n v="300"/>
    <x v="2"/>
    <s v="GB"/>
    <s v="GBP"/>
    <n v="1461406600"/>
    <n v="1458814600"/>
    <b v="0"/>
    <n v="1"/>
    <b v="0"/>
    <x v="6"/>
    <n v="12"/>
    <n v="3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2"/>
    <s v="US"/>
    <s v="USD"/>
    <n v="1409962211"/>
    <n v="1407370211"/>
    <b v="0"/>
    <n v="13"/>
    <b v="0"/>
    <x v="6"/>
    <n v="12"/>
    <n v="22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2"/>
    <s v="IE"/>
    <s v="EUR"/>
    <n v="1454109420"/>
    <n v="1453334629"/>
    <b v="0"/>
    <n v="0"/>
    <b v="0"/>
    <x v="6"/>
    <n v="12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2500"/>
    <n v="292"/>
    <x v="2"/>
    <s v="US"/>
    <s v="USD"/>
    <n v="1403312703"/>
    <n v="1400720703"/>
    <b v="0"/>
    <n v="6"/>
    <b v="0"/>
    <x v="6"/>
    <n v="12"/>
    <n v="48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2"/>
    <s v="CA"/>
    <s v="CAD"/>
    <n v="1410669297"/>
    <n v="1405485297"/>
    <b v="0"/>
    <n v="0"/>
    <b v="0"/>
    <x v="6"/>
    <n v="12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2500"/>
    <n v="289"/>
    <x v="2"/>
    <s v="GB"/>
    <s v="GBP"/>
    <n v="1431018719"/>
    <n v="1429290719"/>
    <b v="0"/>
    <n v="14"/>
    <b v="0"/>
    <x v="6"/>
    <n v="12"/>
    <n v="20.64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2500"/>
    <n v="289"/>
    <x v="2"/>
    <s v="US"/>
    <s v="USD"/>
    <n v="1454110440"/>
    <n v="1451607071"/>
    <b v="0"/>
    <n v="5"/>
    <b v="0"/>
    <x v="6"/>
    <n v="12"/>
    <n v="57.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2500"/>
    <n v="289"/>
    <x v="2"/>
    <s v="US"/>
    <s v="USD"/>
    <n v="1439069640"/>
    <n v="1433897647"/>
    <b v="0"/>
    <n v="6"/>
    <b v="0"/>
    <x v="6"/>
    <n v="12"/>
    <n v="48.17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2500"/>
    <n v="286"/>
    <x v="2"/>
    <s v="MX"/>
    <s v="MXN"/>
    <n v="1487613600"/>
    <n v="1482444295"/>
    <b v="0"/>
    <n v="15"/>
    <b v="0"/>
    <x v="6"/>
    <n v="11"/>
    <n v="19.07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2500"/>
    <n v="285"/>
    <x v="2"/>
    <s v="NL"/>
    <s v="EUR"/>
    <n v="1417778880"/>
    <n v="1415711095"/>
    <b v="0"/>
    <n v="0"/>
    <b v="0"/>
    <x v="6"/>
    <n v="11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500"/>
    <n v="285"/>
    <x v="2"/>
    <s v="AU"/>
    <s v="AUD"/>
    <n v="1444984904"/>
    <n v="1439800904"/>
    <b v="0"/>
    <n v="1"/>
    <b v="0"/>
    <x v="6"/>
    <n v="11"/>
    <n v="28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2500"/>
    <n v="284"/>
    <x v="2"/>
    <s v="US"/>
    <s v="USD"/>
    <n v="1466363576"/>
    <n v="1461179576"/>
    <b v="0"/>
    <n v="9"/>
    <b v="0"/>
    <x v="6"/>
    <n v="11"/>
    <n v="31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0"/>
    <n v="281"/>
    <x v="2"/>
    <s v="AU"/>
    <s v="AUD"/>
    <n v="1443103848"/>
    <n v="1441894248"/>
    <b v="0"/>
    <n v="3"/>
    <b v="0"/>
    <x v="6"/>
    <n v="11"/>
    <n v="93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2500"/>
    <n v="280"/>
    <x v="2"/>
    <s v="US"/>
    <s v="USD"/>
    <n v="1403636229"/>
    <n v="1401044229"/>
    <b v="0"/>
    <n v="3"/>
    <b v="0"/>
    <x v="6"/>
    <n v="11"/>
    <n v="9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2500"/>
    <n v="280"/>
    <x v="2"/>
    <s v="US"/>
    <s v="USD"/>
    <n v="1410279123"/>
    <n v="1405095123"/>
    <b v="0"/>
    <n v="1"/>
    <b v="0"/>
    <x v="6"/>
    <n v="11"/>
    <n v="280"/>
    <x v="1"/>
    <s v="plays"/>
    <x v="2863"/>
    <d v="2014-09-09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6"/>
    <n v="11"/>
    <n v="9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500"/>
    <n v="280"/>
    <x v="2"/>
    <s v="US"/>
    <s v="USD"/>
    <n v="1420512259"/>
    <n v="1415328259"/>
    <b v="0"/>
    <n v="0"/>
    <b v="0"/>
    <x v="6"/>
    <n v="11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2500"/>
    <n v="280"/>
    <x v="2"/>
    <s v="US"/>
    <s v="USD"/>
    <n v="1476482400"/>
    <n v="1473893721"/>
    <b v="0"/>
    <n v="2"/>
    <b v="0"/>
    <x v="6"/>
    <n v="11"/>
    <n v="14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6"/>
    <n v="11"/>
    <n v="28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2500"/>
    <n v="279"/>
    <x v="2"/>
    <s v="US"/>
    <s v="USD"/>
    <n v="1475697054"/>
    <n v="1473105054"/>
    <b v="0"/>
    <n v="60"/>
    <b v="0"/>
    <x v="6"/>
    <n v="11"/>
    <n v="4.65000000000000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2"/>
    <s v="US"/>
    <s v="USD"/>
    <n v="1468937681"/>
    <n v="1466345681"/>
    <b v="0"/>
    <n v="5"/>
    <b v="0"/>
    <x v="6"/>
    <n v="11"/>
    <n v="55.6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2"/>
    <s v="US"/>
    <s v="USD"/>
    <n v="1400301165"/>
    <n v="1397709165"/>
    <b v="0"/>
    <n v="9"/>
    <b v="0"/>
    <x v="6"/>
    <n v="11"/>
    <n v="30.78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2500"/>
    <n v="277"/>
    <x v="2"/>
    <s v="US"/>
    <s v="USD"/>
    <n v="1419183813"/>
    <n v="1417455813"/>
    <b v="0"/>
    <n v="13"/>
    <b v="0"/>
    <x v="6"/>
    <n v="11"/>
    <n v="21.31"/>
    <x v="1"/>
    <s v="plays"/>
    <x v="2871"/>
    <d v="2014-12-21T17:43:33"/>
    <x v="3"/>
  </r>
  <r>
    <n v="2872"/>
    <s v="Loud Arts"/>
    <s v="Local Theatre group in Loudoun County, Virginia. Looking for funds to start producing shows!"/>
    <n v="2500"/>
    <n v="276"/>
    <x v="2"/>
    <s v="US"/>
    <s v="USD"/>
    <n v="1434768438"/>
    <n v="1429584438"/>
    <b v="0"/>
    <n v="0"/>
    <b v="0"/>
    <x v="6"/>
    <n v="11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6"/>
    <n v="11"/>
    <n v="34.13000000000000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2500"/>
    <n v="273"/>
    <x v="2"/>
    <s v="US"/>
    <s v="USD"/>
    <n v="1484684186"/>
    <n v="1482092186"/>
    <b v="0"/>
    <n v="3"/>
    <b v="0"/>
    <x v="6"/>
    <n v="11"/>
    <n v="91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500"/>
    <n v="273"/>
    <x v="2"/>
    <s v="US"/>
    <s v="USD"/>
    <n v="1462417493"/>
    <n v="1459825493"/>
    <b v="0"/>
    <n v="3"/>
    <b v="0"/>
    <x v="6"/>
    <n v="11"/>
    <n v="9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500"/>
    <n v="272"/>
    <x v="2"/>
    <s v="US"/>
    <s v="USD"/>
    <n v="1437069079"/>
    <n v="1434477079"/>
    <b v="0"/>
    <n v="0"/>
    <b v="0"/>
    <x v="6"/>
    <n v="11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2"/>
    <s v="US"/>
    <s v="USD"/>
    <n v="1480525200"/>
    <n v="1477781724"/>
    <b v="0"/>
    <n v="6"/>
    <b v="0"/>
    <x v="6"/>
    <n v="11"/>
    <n v="45.17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2"/>
    <s v="GB"/>
    <s v="GBP"/>
    <n v="1435934795"/>
    <n v="1430750795"/>
    <b v="0"/>
    <n v="4"/>
    <b v="0"/>
    <x v="6"/>
    <n v="11"/>
    <n v="67.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2500"/>
    <n v="270"/>
    <x v="2"/>
    <s v="US"/>
    <s v="USD"/>
    <n v="1453310661"/>
    <n v="1450718661"/>
    <b v="0"/>
    <n v="1"/>
    <b v="0"/>
    <x v="6"/>
    <n v="11"/>
    <n v="27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2500"/>
    <n v="270"/>
    <x v="2"/>
    <s v="US"/>
    <s v="USD"/>
    <n v="1440090300"/>
    <n v="1436305452"/>
    <b v="0"/>
    <n v="29"/>
    <b v="0"/>
    <x v="6"/>
    <n v="11"/>
    <n v="9.3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2"/>
    <s v="US"/>
    <s v="USD"/>
    <n v="1417620036"/>
    <n v="1412432436"/>
    <b v="0"/>
    <n v="0"/>
    <b v="0"/>
    <x v="6"/>
    <n v="11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2"/>
    <s v="US"/>
    <s v="USD"/>
    <n v="1462112318"/>
    <n v="1459520318"/>
    <b v="0"/>
    <n v="4"/>
    <b v="0"/>
    <x v="6"/>
    <n v="11"/>
    <n v="66.5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2"/>
    <s v="US"/>
    <s v="USD"/>
    <n v="1454734740"/>
    <n v="1451684437"/>
    <b v="0"/>
    <n v="5"/>
    <b v="0"/>
    <x v="6"/>
    <n v="11"/>
    <n v="53.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2500"/>
    <n v="264"/>
    <x v="2"/>
    <s v="US"/>
    <s v="USD"/>
    <n v="1417800435"/>
    <n v="1415208435"/>
    <b v="0"/>
    <n v="4"/>
    <b v="0"/>
    <x v="6"/>
    <n v="11"/>
    <n v="66"/>
    <x v="1"/>
    <s v="plays"/>
    <x v="2884"/>
    <d v="2014-12-05T17:27:15"/>
    <x v="3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x v="6"/>
    <n v="10"/>
    <n v="52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2"/>
    <s v="US"/>
    <s v="USD"/>
    <n v="1442635140"/>
    <n v="1442243484"/>
    <b v="0"/>
    <n v="1"/>
    <b v="0"/>
    <x v="6"/>
    <n v="10"/>
    <n v="26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2"/>
    <s v="US"/>
    <s v="USD"/>
    <n v="1420971324"/>
    <n v="1418379324"/>
    <b v="0"/>
    <n v="1"/>
    <b v="0"/>
    <x v="6"/>
    <n v="10"/>
    <n v="26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2"/>
    <s v="US"/>
    <s v="USD"/>
    <n v="1413608340"/>
    <n v="1412945440"/>
    <b v="0"/>
    <n v="0"/>
    <b v="0"/>
    <x v="6"/>
    <n v="1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2500"/>
    <n v="260"/>
    <x v="2"/>
    <s v="US"/>
    <s v="USD"/>
    <n v="1409344985"/>
    <n v="1406752985"/>
    <b v="0"/>
    <n v="14"/>
    <b v="0"/>
    <x v="6"/>
    <n v="10"/>
    <n v="18.5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500"/>
    <n v="260"/>
    <x v="2"/>
    <s v="US"/>
    <s v="USD"/>
    <n v="1407553200"/>
    <n v="1405100992"/>
    <b v="0"/>
    <n v="3"/>
    <b v="0"/>
    <x v="6"/>
    <n v="10"/>
    <n v="86.6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2500"/>
    <n v="260"/>
    <x v="2"/>
    <s v="US"/>
    <s v="USD"/>
    <n v="1460751128"/>
    <n v="1455570728"/>
    <b v="0"/>
    <n v="10"/>
    <b v="0"/>
    <x v="6"/>
    <n v="10"/>
    <n v="26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2500"/>
    <n v="260"/>
    <x v="2"/>
    <s v="US"/>
    <s v="USD"/>
    <n v="1409000400"/>
    <n v="1408381704"/>
    <b v="0"/>
    <n v="17"/>
    <b v="0"/>
    <x v="6"/>
    <n v="10"/>
    <n v="15.29"/>
    <x v="1"/>
    <s v="plays"/>
    <x v="2892"/>
    <d v="2014-08-25T21:00:00"/>
    <x v="3"/>
  </r>
  <r>
    <n v="2893"/>
    <s v="REDISCOVERING KIA THE PLAY"/>
    <s v="Fundraising for REDISCOVERING KIA THE PLAY"/>
    <n v="2500"/>
    <n v="260"/>
    <x v="2"/>
    <s v="US"/>
    <s v="USD"/>
    <n v="1420768800"/>
    <n v="1415644395"/>
    <b v="0"/>
    <n v="2"/>
    <b v="0"/>
    <x v="6"/>
    <n v="10"/>
    <n v="130"/>
    <x v="1"/>
    <s v="plays"/>
    <x v="2893"/>
    <d v="2015-01-09T02:00:00"/>
    <x v="3"/>
  </r>
  <r>
    <n v="2894"/>
    <s v="How Could You Do This To Me (The Stage Play)"/>
    <s v="This Is A Story About A Woman A Man And A Woman"/>
    <n v="2500"/>
    <n v="259"/>
    <x v="2"/>
    <s v="US"/>
    <s v="USD"/>
    <n v="1428100815"/>
    <n v="1422920415"/>
    <b v="0"/>
    <n v="0"/>
    <b v="0"/>
    <x v="6"/>
    <n v="1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2"/>
    <s v="US"/>
    <s v="USD"/>
    <n v="1403470800"/>
    <n v="1403356792"/>
    <b v="0"/>
    <n v="4"/>
    <b v="0"/>
    <x v="6"/>
    <n v="10"/>
    <n v="64.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2500"/>
    <n v="255"/>
    <x v="2"/>
    <s v="US"/>
    <s v="USD"/>
    <n v="1481522400"/>
    <n v="1480283321"/>
    <b v="0"/>
    <n v="12"/>
    <b v="0"/>
    <x v="6"/>
    <n v="10"/>
    <n v="21.2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x v="6"/>
    <n v="10"/>
    <n v="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2500"/>
    <n v="252"/>
    <x v="2"/>
    <s v="US"/>
    <s v="USD"/>
    <n v="1446307053"/>
    <n v="1443715053"/>
    <b v="0"/>
    <n v="12"/>
    <b v="0"/>
    <x v="6"/>
    <n v="10"/>
    <n v="2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2500"/>
    <n v="251"/>
    <x v="2"/>
    <s v="US"/>
    <s v="USD"/>
    <n v="1469325158"/>
    <n v="1464141158"/>
    <b v="0"/>
    <n v="0"/>
    <b v="0"/>
    <x v="6"/>
    <n v="1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2"/>
    <s v="US"/>
    <s v="USD"/>
    <n v="1407562632"/>
    <n v="1404970632"/>
    <b v="0"/>
    <n v="7"/>
    <b v="0"/>
    <x v="6"/>
    <n v="10"/>
    <n v="35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2500"/>
    <n v="250"/>
    <x v="2"/>
    <s v="US"/>
    <s v="USD"/>
    <n v="1423345339"/>
    <n v="1418161339"/>
    <b v="0"/>
    <n v="2"/>
    <b v="0"/>
    <x v="6"/>
    <n v="10"/>
    <n v="125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2500"/>
    <n v="250"/>
    <x v="2"/>
    <s v="US"/>
    <s v="USD"/>
    <n v="1440412396"/>
    <n v="1437820396"/>
    <b v="0"/>
    <n v="1"/>
    <b v="0"/>
    <x v="6"/>
    <n v="10"/>
    <n v="25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2"/>
    <s v="US"/>
    <s v="USD"/>
    <n v="1441771218"/>
    <n v="1436587218"/>
    <b v="0"/>
    <n v="4"/>
    <b v="0"/>
    <x v="6"/>
    <n v="10"/>
    <n v="62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2500"/>
    <n v="250"/>
    <x v="2"/>
    <s v="GB"/>
    <s v="GBP"/>
    <n v="1415534400"/>
    <n v="1414538031"/>
    <b v="0"/>
    <n v="4"/>
    <b v="0"/>
    <x v="6"/>
    <n v="10"/>
    <n v="62.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2500"/>
    <n v="250"/>
    <x v="2"/>
    <s v="US"/>
    <s v="USD"/>
    <n v="1473211313"/>
    <n v="1472001713"/>
    <b v="0"/>
    <n v="17"/>
    <b v="0"/>
    <x v="6"/>
    <n v="10"/>
    <n v="14.7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2500"/>
    <n v="250"/>
    <x v="2"/>
    <s v="US"/>
    <s v="USD"/>
    <n v="1438390800"/>
    <n v="1436888066"/>
    <b v="0"/>
    <n v="7"/>
    <b v="0"/>
    <x v="6"/>
    <n v="10"/>
    <n v="35.7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6"/>
    <n v="10"/>
    <n v="125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2"/>
    <s v="US"/>
    <s v="USD"/>
    <n v="1465407219"/>
    <n v="1462815219"/>
    <b v="0"/>
    <n v="5"/>
    <b v="0"/>
    <x v="6"/>
    <n v="10"/>
    <n v="5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2500"/>
    <n v="250"/>
    <x v="2"/>
    <s v="US"/>
    <s v="USD"/>
    <n v="1416944760"/>
    <n v="1413527001"/>
    <b v="0"/>
    <n v="1"/>
    <b v="0"/>
    <x v="6"/>
    <n v="10"/>
    <n v="25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2500"/>
    <n v="250"/>
    <x v="2"/>
    <s v="GB"/>
    <s v="GBP"/>
    <n v="1434139887"/>
    <n v="1428955887"/>
    <b v="0"/>
    <n v="1"/>
    <b v="0"/>
    <x v="6"/>
    <n v="10"/>
    <n v="25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2"/>
    <s v="US"/>
    <s v="USD"/>
    <n v="1435429626"/>
    <n v="1431973626"/>
    <b v="0"/>
    <n v="14"/>
    <b v="0"/>
    <x v="6"/>
    <n v="10"/>
    <n v="17.86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2500"/>
    <n v="250"/>
    <x v="2"/>
    <s v="US"/>
    <s v="USD"/>
    <n v="1452827374"/>
    <n v="1450235374"/>
    <b v="0"/>
    <n v="26"/>
    <b v="0"/>
    <x v="6"/>
    <n v="10"/>
    <n v="9.6199999999999992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2500"/>
    <n v="250"/>
    <x v="2"/>
    <s v="US"/>
    <s v="USD"/>
    <n v="1410041339"/>
    <n v="1404857339"/>
    <b v="0"/>
    <n v="2"/>
    <b v="0"/>
    <x v="6"/>
    <n v="10"/>
    <n v="125"/>
    <x v="1"/>
    <s v="plays"/>
    <x v="2913"/>
    <d v="2014-09-06T22:08:59"/>
    <x v="3"/>
  </r>
  <r>
    <n v="2914"/>
    <s v="Hercules the Panto"/>
    <s v="Hercules must complete four challenges in order to meet the father he never knew"/>
    <n v="2500"/>
    <n v="250"/>
    <x v="2"/>
    <s v="GB"/>
    <s v="GBP"/>
    <n v="1426365994"/>
    <n v="1421185594"/>
    <b v="0"/>
    <n v="1"/>
    <b v="0"/>
    <x v="6"/>
    <n v="10"/>
    <n v="25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2500"/>
    <n v="245"/>
    <x v="2"/>
    <s v="GB"/>
    <s v="GBP"/>
    <n v="1458117190"/>
    <n v="1455528790"/>
    <b v="0"/>
    <n v="3"/>
    <b v="0"/>
    <x v="6"/>
    <n v="10"/>
    <n v="81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2500"/>
    <n v="243"/>
    <x v="2"/>
    <s v="GB"/>
    <s v="GBP"/>
    <n v="1400498789"/>
    <n v="1398511589"/>
    <b v="0"/>
    <n v="7"/>
    <b v="0"/>
    <x v="6"/>
    <n v="10"/>
    <n v="34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500"/>
    <n v="241"/>
    <x v="2"/>
    <s v="US"/>
    <s v="USD"/>
    <n v="1442381847"/>
    <n v="1440826647"/>
    <b v="0"/>
    <n v="9"/>
    <b v="0"/>
    <x v="6"/>
    <n v="10"/>
    <n v="26.7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2500"/>
    <n v="241"/>
    <x v="2"/>
    <s v="US"/>
    <s v="USD"/>
    <n v="1446131207"/>
    <n v="1443712007"/>
    <b v="0"/>
    <n v="20"/>
    <b v="0"/>
    <x v="6"/>
    <n v="10"/>
    <n v="12.0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2500"/>
    <n v="241"/>
    <x v="2"/>
    <s v="US"/>
    <s v="USD"/>
    <n v="1407250329"/>
    <n v="1404658329"/>
    <b v="0"/>
    <n v="6"/>
    <b v="0"/>
    <x v="6"/>
    <n v="10"/>
    <n v="40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6"/>
    <n v="10"/>
    <n v="18.46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x v="40"/>
    <n v="10"/>
    <n v="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x v="40"/>
    <n v="9"/>
    <n v="39.5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x v="40"/>
    <n v="9"/>
    <n v="23.6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x v="40"/>
    <n v="9"/>
    <n v="1.6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x v="40"/>
    <n v="9"/>
    <n v="1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x v="40"/>
    <n v="9"/>
    <n v="4.6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x v="40"/>
    <n v="9"/>
    <n v="11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x v="40"/>
    <n v="9"/>
    <n v="9.7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x v="40"/>
    <n v="9"/>
    <n v="7.28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x v="40"/>
    <n v="9"/>
    <n v="3.7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x v="40"/>
    <n v="9"/>
    <n v="25.5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x v="40"/>
    <n v="9"/>
    <n v="6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x v="40"/>
    <n v="9"/>
    <n v="4.190000000000000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x v="40"/>
    <n v="9"/>
    <n v="6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x v="40"/>
    <n v="9"/>
    <n v="5.77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x v="40"/>
    <n v="9"/>
    <n v="6.62"/>
    <x v="1"/>
    <s v="musical"/>
    <x v="2936"/>
    <d v="2014-10-13T04:59:00"/>
    <x v="3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x v="40"/>
    <n v="9"/>
    <n v="4.09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x v="40"/>
    <n v="9"/>
    <n v="7.0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x v="40"/>
    <n v="9"/>
    <n v="8.9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x v="40"/>
    <n v="9"/>
    <n v="6.76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300"/>
    <n v="220"/>
    <x v="2"/>
    <s v="US"/>
    <s v="USD"/>
    <n v="1425250955"/>
    <n v="1422658955"/>
    <b v="0"/>
    <n v="1"/>
    <b v="0"/>
    <x v="38"/>
    <n v="10"/>
    <n v="2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300"/>
    <n v="216"/>
    <x v="2"/>
    <s v="CA"/>
    <s v="CAD"/>
    <n v="1450297080"/>
    <n v="1448565459"/>
    <b v="0"/>
    <n v="202"/>
    <b v="0"/>
    <x v="38"/>
    <n v="9"/>
    <n v="1.0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2300"/>
    <n v="216"/>
    <x v="2"/>
    <s v="US"/>
    <s v="USD"/>
    <n v="1428894380"/>
    <n v="1426302380"/>
    <b v="0"/>
    <n v="0"/>
    <b v="0"/>
    <x v="38"/>
    <n v="9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300"/>
    <n v="216"/>
    <x v="2"/>
    <s v="US"/>
    <s v="USD"/>
    <n v="1433714198"/>
    <n v="1431122198"/>
    <b v="0"/>
    <n v="1"/>
    <b v="0"/>
    <x v="38"/>
    <n v="9"/>
    <n v="216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2250"/>
    <n v="215"/>
    <x v="2"/>
    <s v="US"/>
    <s v="USD"/>
    <n v="1432437660"/>
    <n v="1429845660"/>
    <b v="0"/>
    <n v="0"/>
    <b v="0"/>
    <x v="38"/>
    <n v="1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250"/>
    <n v="215"/>
    <x v="2"/>
    <s v="GB"/>
    <s v="GBP"/>
    <n v="1471265092"/>
    <n v="1468673092"/>
    <b v="0"/>
    <n v="2"/>
    <b v="0"/>
    <x v="38"/>
    <n v="10"/>
    <n v="107.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2"/>
    <s v="US"/>
    <s v="USD"/>
    <n v="1480007460"/>
    <n v="1475760567"/>
    <b v="0"/>
    <n v="13"/>
    <b v="0"/>
    <x v="38"/>
    <n v="10"/>
    <n v="16.5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2220"/>
    <n v="214"/>
    <x v="2"/>
    <s v="US"/>
    <s v="USD"/>
    <n v="1433259293"/>
    <n v="1428075293"/>
    <b v="0"/>
    <n v="9"/>
    <b v="0"/>
    <x v="38"/>
    <n v="10"/>
    <n v="23.7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2"/>
    <s v="US"/>
    <s v="USD"/>
    <n v="1447965917"/>
    <n v="1445370317"/>
    <b v="0"/>
    <n v="2"/>
    <b v="0"/>
    <x v="38"/>
    <n v="10"/>
    <n v="106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2"/>
    <s v="US"/>
    <s v="USD"/>
    <n v="1453538752"/>
    <n v="1450946752"/>
    <b v="0"/>
    <n v="0"/>
    <b v="0"/>
    <x v="38"/>
    <n v="1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1"/>
    <s v="US"/>
    <s v="USD"/>
    <n v="1412536573"/>
    <n v="1408648573"/>
    <b v="0"/>
    <n v="58"/>
    <b v="0"/>
    <x v="38"/>
    <n v="10"/>
    <n v="3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1"/>
    <s v="US"/>
    <s v="USD"/>
    <n v="1476676800"/>
    <n v="1473957239"/>
    <b v="0"/>
    <n v="8"/>
    <b v="0"/>
    <x v="38"/>
    <n v="10"/>
    <n v="26.3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2200"/>
    <n v="211"/>
    <x v="1"/>
    <s v="US"/>
    <s v="USD"/>
    <n v="1444330821"/>
    <n v="1441738821"/>
    <b v="0"/>
    <n v="3"/>
    <b v="0"/>
    <x v="38"/>
    <n v="10"/>
    <n v="70.3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1"/>
    <s v="US"/>
    <s v="USD"/>
    <n v="1489669203"/>
    <n v="1487944803"/>
    <b v="0"/>
    <n v="0"/>
    <b v="0"/>
    <x v="38"/>
    <n v="1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2200"/>
    <n v="210"/>
    <x v="1"/>
    <s v="US"/>
    <s v="USD"/>
    <n v="1434476849"/>
    <n v="1431884849"/>
    <b v="0"/>
    <n v="11"/>
    <b v="0"/>
    <x v="38"/>
    <n v="10"/>
    <n v="19.09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2200"/>
    <n v="205"/>
    <x v="1"/>
    <s v="US"/>
    <s v="USD"/>
    <n v="1462402850"/>
    <n v="1459810850"/>
    <b v="0"/>
    <n v="20"/>
    <b v="0"/>
    <x v="38"/>
    <n v="9"/>
    <n v="10.2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2200"/>
    <n v="205"/>
    <x v="1"/>
    <s v="US"/>
    <s v="USD"/>
    <n v="1427498172"/>
    <n v="1422317772"/>
    <b v="0"/>
    <n v="3"/>
    <b v="0"/>
    <x v="38"/>
    <n v="9"/>
    <n v="68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2200"/>
    <n v="205"/>
    <x v="1"/>
    <s v="US"/>
    <s v="USD"/>
    <n v="1462729317"/>
    <n v="1457548917"/>
    <b v="0"/>
    <n v="0"/>
    <b v="0"/>
    <x v="38"/>
    <n v="9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2200"/>
    <n v="205"/>
    <x v="1"/>
    <s v="GB"/>
    <s v="GBP"/>
    <n v="1465258325"/>
    <n v="1462666325"/>
    <b v="0"/>
    <n v="0"/>
    <b v="0"/>
    <x v="38"/>
    <n v="9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2200"/>
    <n v="205"/>
    <x v="1"/>
    <s v="US"/>
    <s v="USD"/>
    <n v="1410459023"/>
    <n v="1407867023"/>
    <b v="0"/>
    <n v="0"/>
    <b v="0"/>
    <x v="38"/>
    <n v="9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x v="6"/>
    <n v="10"/>
    <n v="1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x v="6"/>
    <n v="10"/>
    <n v="10.19999999999999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x v="6"/>
    <n v="10"/>
    <n v="2.08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x v="6"/>
    <n v="10"/>
    <n v="1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x v="6"/>
    <n v="10"/>
    <n v="5.1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x v="6"/>
    <n v="10"/>
    <n v="1.5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x v="6"/>
    <n v="10"/>
    <n v="2.8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x v="6"/>
    <n v="10"/>
    <n v="4.2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x v="6"/>
    <n v="10"/>
    <n v="11.7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x v="6"/>
    <n v="10"/>
    <n v="2.200000000000000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x v="6"/>
    <n v="10"/>
    <n v="4.650000000000000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6"/>
    <n v="10"/>
    <n v="11.7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x v="6"/>
    <n v="10"/>
    <n v="6.0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x v="6"/>
    <n v="10"/>
    <n v="2.2999999999999998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x v="6"/>
    <n v="10"/>
    <n v="1.7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x v="6"/>
    <n v="10"/>
    <n v="14.2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x v="6"/>
    <n v="10"/>
    <n v="6.63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x v="6"/>
    <n v="10"/>
    <n v="12.2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x v="6"/>
    <n v="10"/>
    <n v="4.26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x v="6"/>
    <n v="10"/>
    <n v="8.130000000000000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x v="38"/>
    <n v="10"/>
    <n v="2.0099999999999998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x v="38"/>
    <n v="10"/>
    <n v="3.3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x v="38"/>
    <n v="10"/>
    <n v="0.1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x v="38"/>
    <n v="10"/>
    <n v="0.87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x v="38"/>
    <n v="10"/>
    <n v="1.7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x v="38"/>
    <n v="9"/>
    <n v="3.38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x v="38"/>
    <n v="9"/>
    <n v="0.7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x v="38"/>
    <n v="9"/>
    <n v="6.68"/>
    <x v="1"/>
    <s v="spaces"/>
    <x v="2988"/>
    <d v="2016-06-20T08:41:21"/>
    <x v="2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x v="38"/>
    <n v="9"/>
    <n v="0.5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x v="38"/>
    <n v="9"/>
    <n v="6.8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x v="38"/>
    <n v="9"/>
    <n v="1.99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x v="38"/>
    <n v="9"/>
    <n v="2.81"/>
    <x v="1"/>
    <s v="spaces"/>
    <x v="2992"/>
    <d v="2016-10-09T18:25:10"/>
    <x v="2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x v="38"/>
    <n v="9"/>
    <n v="8.1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x v="38"/>
    <n v="9"/>
    <n v="3.05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x v="38"/>
    <n v="9"/>
    <n v="0.72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x v="38"/>
    <n v="9"/>
    <n v="0.4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x v="38"/>
    <n v="9"/>
    <n v="1.55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x v="38"/>
    <n v="9"/>
    <n v="0.4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x v="38"/>
    <n v="9"/>
    <n v="8.8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x v="38"/>
    <n v="9"/>
    <n v="22.1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x v="38"/>
    <n v="9"/>
    <n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x v="38"/>
    <n v="9"/>
    <n v="1.6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x v="38"/>
    <n v="9"/>
    <n v="10.1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x v="38"/>
    <n v="9"/>
    <n v="0.6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x v="38"/>
    <n v="9"/>
    <n v="1.4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x v="38"/>
    <n v="9"/>
    <n v="1.75"/>
    <x v="1"/>
    <s v="spaces"/>
    <x v="3006"/>
    <d v="2014-12-14T18:09:51"/>
    <x v="3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x v="38"/>
    <n v="9"/>
    <n v="8.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x v="38"/>
    <n v="9"/>
    <n v="6.54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x v="38"/>
    <n v="8"/>
    <n v="1.2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x v="38"/>
    <n v="8"/>
    <n v="1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x v="38"/>
    <n v="8"/>
    <n v="6.4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x v="38"/>
    <n v="8"/>
    <n v="2.9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x v="38"/>
    <n v="8"/>
    <n v="1.5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x v="38"/>
    <n v="8"/>
    <n v="0.2800000000000000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x v="38"/>
    <n v="8"/>
    <n v="3.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x v="38"/>
    <n v="8"/>
    <n v="4.25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x v="38"/>
    <n v="8"/>
    <n v="0.9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x v="38"/>
    <n v="8"/>
    <n v="3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x v="38"/>
    <n v="8"/>
    <n v="0.6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x v="38"/>
    <n v="8"/>
    <n v="5.03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x v="38"/>
    <n v="8"/>
    <n v="1.47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x v="38"/>
    <n v="8"/>
    <n v="2.44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x v="38"/>
    <n v="8"/>
    <n v="25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x v="38"/>
    <n v="8"/>
    <n v="0.83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x v="38"/>
    <n v="8"/>
    <n v="1.0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x v="38"/>
    <n v="8"/>
    <n v="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x v="38"/>
    <n v="8"/>
    <n v="0.47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x v="38"/>
    <n v="8"/>
    <n v="1.52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x v="38"/>
    <n v="8"/>
    <n v="0.4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x v="38"/>
    <n v="7"/>
    <n v="3.63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x v="38"/>
    <n v="7"/>
    <n v="5.03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x v="38"/>
    <n v="7"/>
    <n v="5.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x v="38"/>
    <n v="7"/>
    <n v="6.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x v="38"/>
    <n v="7"/>
    <n v="0.12"/>
    <x v="1"/>
    <s v="spaces"/>
    <x v="3034"/>
    <d v="2016-11-01T03:59:00"/>
    <x v="2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x v="38"/>
    <n v="7"/>
    <n v="0.4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x v="38"/>
    <n v="7"/>
    <n v="0.4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x v="38"/>
    <n v="7"/>
    <n v="4.4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x v="38"/>
    <n v="7"/>
    <n v="5.19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x v="38"/>
    <n v="7"/>
    <n v="0.5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x v="38"/>
    <n v="7"/>
    <n v="3.33"/>
    <x v="1"/>
    <s v="spaces"/>
    <x v="3040"/>
    <d v="2015-06-26T23:00:00"/>
    <x v="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x v="38"/>
    <n v="7"/>
    <n v="1.4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x v="38"/>
    <n v="7"/>
    <n v="3.7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x v="38"/>
    <n v="7"/>
    <n v="1.07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x v="38"/>
    <n v="7"/>
    <n v="0.87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x v="38"/>
    <n v="7"/>
    <n v="2.1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x v="38"/>
    <n v="7"/>
    <n v="2.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x v="38"/>
    <n v="7"/>
    <n v="6.7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x v="38"/>
    <n v="7"/>
    <n v="2.8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x v="38"/>
    <n v="7"/>
    <n v="2.4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x v="38"/>
    <n v="7"/>
    <n v="14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2000"/>
    <n v="132"/>
    <x v="2"/>
    <s v="GB"/>
    <s v="GBP"/>
    <n v="1486547945"/>
    <n v="1483955945"/>
    <b v="1"/>
    <n v="35"/>
    <b v="0"/>
    <x v="38"/>
    <n v="7"/>
    <n v="3.7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2000"/>
    <n v="131"/>
    <x v="2"/>
    <s v="US"/>
    <s v="USD"/>
    <n v="1432828740"/>
    <n v="1430237094"/>
    <b v="0"/>
    <n v="2"/>
    <b v="0"/>
    <x v="38"/>
    <n v="7"/>
    <n v="65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x v="38"/>
    <n v="7"/>
    <n v="43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2"/>
    <s v="US"/>
    <s v="USD"/>
    <n v="1425258240"/>
    <n v="1422043154"/>
    <b v="0"/>
    <n v="0"/>
    <b v="0"/>
    <x v="38"/>
    <n v="7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"/>
    <n v="130"/>
    <x v="2"/>
    <s v="US"/>
    <s v="USD"/>
    <n v="1420844390"/>
    <n v="1415660390"/>
    <b v="0"/>
    <n v="1"/>
    <b v="0"/>
    <x v="38"/>
    <n v="7"/>
    <n v="13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000"/>
    <n v="130"/>
    <x v="2"/>
    <s v="US"/>
    <s v="USD"/>
    <n v="1412003784"/>
    <n v="1406819784"/>
    <b v="0"/>
    <n v="0"/>
    <b v="0"/>
    <x v="38"/>
    <n v="7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2000"/>
    <n v="130"/>
    <x v="2"/>
    <s v="GB"/>
    <s v="GBP"/>
    <n v="1459694211"/>
    <n v="1457105811"/>
    <b v="0"/>
    <n v="0"/>
    <b v="0"/>
    <x v="38"/>
    <n v="7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2000"/>
    <n v="130"/>
    <x v="2"/>
    <s v="IT"/>
    <s v="EUR"/>
    <n v="1463734740"/>
    <n v="1459414740"/>
    <b v="0"/>
    <n v="3"/>
    <b v="0"/>
    <x v="38"/>
    <n v="7"/>
    <n v="43.33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2"/>
    <s v="US"/>
    <s v="USD"/>
    <n v="1407536846"/>
    <n v="1404944846"/>
    <b v="0"/>
    <n v="11"/>
    <b v="0"/>
    <x v="38"/>
    <n v="7"/>
    <n v="11.82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000"/>
    <n v="129"/>
    <x v="2"/>
    <s v="US"/>
    <s v="USD"/>
    <n v="1443422134"/>
    <n v="1440830134"/>
    <b v="0"/>
    <n v="6"/>
    <b v="0"/>
    <x v="38"/>
    <n v="6"/>
    <n v="21.5"/>
    <x v="1"/>
    <s v="spaces"/>
    <x v="3060"/>
    <d v="2015-09-28T06:35:34"/>
    <x v="0"/>
  </r>
  <r>
    <n v="3061"/>
    <s v="Help Save Parkway Cinemas!"/>
    <s v="Save a historic Local theater."/>
    <n v="2000"/>
    <n v="128"/>
    <x v="2"/>
    <s v="US"/>
    <s v="USD"/>
    <n v="1407955748"/>
    <n v="1405363748"/>
    <b v="0"/>
    <n v="0"/>
    <b v="0"/>
    <x v="38"/>
    <n v="6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2"/>
    <s v="US"/>
    <s v="USD"/>
    <n v="1443636000"/>
    <n v="1441111892"/>
    <b v="0"/>
    <n v="67"/>
    <b v="0"/>
    <x v="38"/>
    <n v="6"/>
    <n v="1.91"/>
    <x v="1"/>
    <s v="spaces"/>
    <x v="3062"/>
    <d v="2015-09-30T18:00:00"/>
    <x v="0"/>
  </r>
  <r>
    <n v="3063"/>
    <s v="Spec Haus"/>
    <s v="Members of the local Miami music scene are putting together a venue/creative space in Kendall!"/>
    <n v="2000"/>
    <n v="126"/>
    <x v="2"/>
    <s v="US"/>
    <s v="USD"/>
    <n v="1477174138"/>
    <n v="1474150138"/>
    <b v="0"/>
    <n v="23"/>
    <b v="0"/>
    <x v="38"/>
    <n v="6"/>
    <n v="5.48"/>
    <x v="1"/>
    <s v="spaces"/>
    <x v="3063"/>
    <d v="2016-10-22T22:08:58"/>
    <x v="2"/>
  </r>
  <r>
    <n v="3064"/>
    <s v="Kickstart the Crossroads Community"/>
    <s v="An epicenter for connection, creation and expression of the community."/>
    <n v="2000"/>
    <n v="126"/>
    <x v="2"/>
    <s v="US"/>
    <s v="USD"/>
    <n v="1448175540"/>
    <n v="1445483246"/>
    <b v="0"/>
    <n v="72"/>
    <b v="0"/>
    <x v="38"/>
    <n v="6"/>
    <n v="1.7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x v="38"/>
    <n v="6"/>
    <n v="63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2000"/>
    <n v="125"/>
    <x v="2"/>
    <s v="AU"/>
    <s v="AUD"/>
    <n v="1468128537"/>
    <n v="1465536537"/>
    <b v="0"/>
    <n v="15"/>
    <b v="0"/>
    <x v="38"/>
    <n v="6"/>
    <n v="8.3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2"/>
    <s v="NZ"/>
    <s v="NZD"/>
    <n v="1441837879"/>
    <n v="1439245879"/>
    <b v="0"/>
    <n v="1"/>
    <b v="0"/>
    <x v="38"/>
    <n v="6"/>
    <n v="12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2"/>
    <s v="US"/>
    <s v="USD"/>
    <n v="1445013352"/>
    <n v="1442421352"/>
    <b v="0"/>
    <n v="2"/>
    <b v="0"/>
    <x v="38"/>
    <n v="6"/>
    <n v="62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2"/>
    <s v="US"/>
    <s v="USD"/>
    <n v="1418587234"/>
    <n v="1415995234"/>
    <b v="0"/>
    <n v="7"/>
    <b v="0"/>
    <x v="38"/>
    <n v="6"/>
    <n v="17.86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2000"/>
    <n v="125"/>
    <x v="2"/>
    <s v="GB"/>
    <s v="GBP"/>
    <n v="1481132169"/>
    <n v="1479317769"/>
    <b v="0"/>
    <n v="16"/>
    <b v="0"/>
    <x v="38"/>
    <n v="6"/>
    <n v="7.8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2000"/>
    <n v="125"/>
    <x v="2"/>
    <s v="US"/>
    <s v="USD"/>
    <n v="1429595940"/>
    <n v="1428082481"/>
    <b v="0"/>
    <n v="117"/>
    <b v="0"/>
    <x v="38"/>
    <n v="6"/>
    <n v="1.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2000"/>
    <n v="125"/>
    <x v="2"/>
    <s v="US"/>
    <s v="USD"/>
    <n v="1477791960"/>
    <n v="1476549262"/>
    <b v="0"/>
    <n v="2"/>
    <b v="0"/>
    <x v="38"/>
    <n v="6"/>
    <n v="62.5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000"/>
    <n v="125"/>
    <x v="2"/>
    <s v="US"/>
    <s v="USD"/>
    <n v="1434309540"/>
    <n v="1429287900"/>
    <b v="0"/>
    <n v="7"/>
    <b v="0"/>
    <x v="38"/>
    <n v="6"/>
    <n v="17.8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2"/>
    <s v="FR"/>
    <s v="EUR"/>
    <n v="1457617359"/>
    <n v="1455025359"/>
    <b v="0"/>
    <n v="3"/>
    <b v="0"/>
    <x v="38"/>
    <n v="6"/>
    <n v="41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2000"/>
    <n v="124"/>
    <x v="2"/>
    <s v="US"/>
    <s v="USD"/>
    <n v="1471573640"/>
    <n v="1467253640"/>
    <b v="0"/>
    <n v="20"/>
    <b v="0"/>
    <x v="38"/>
    <n v="6"/>
    <n v="6.2"/>
    <x v="1"/>
    <s v="spaces"/>
    <x v="3075"/>
    <d v="2016-08-19T02:27:20"/>
    <x v="2"/>
  </r>
  <r>
    <n v="3076"/>
    <s v="10,000 Hours"/>
    <s v="Helping female comedians get in their 10,000 Hours of practice!"/>
    <n v="2000"/>
    <n v="123"/>
    <x v="2"/>
    <s v="US"/>
    <s v="USD"/>
    <n v="1444405123"/>
    <n v="1439221123"/>
    <b v="0"/>
    <n v="50"/>
    <b v="0"/>
    <x v="38"/>
    <n v="6"/>
    <n v="2.46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2"/>
    <s v="CA"/>
    <s v="CAD"/>
    <n v="1488495478"/>
    <n v="1485903478"/>
    <b v="0"/>
    <n v="2"/>
    <b v="0"/>
    <x v="38"/>
    <n v="6"/>
    <n v="61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x v="38"/>
    <n v="6"/>
    <n v="4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2"/>
    <s v="US"/>
    <s v="USD"/>
    <n v="1427040435"/>
    <n v="1424452035"/>
    <b v="0"/>
    <n v="27"/>
    <b v="0"/>
    <x v="38"/>
    <n v="6"/>
    <n v="4.440000000000000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x v="38"/>
    <n v="6"/>
    <n v="17.1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2"/>
    <s v="US"/>
    <s v="USD"/>
    <n v="1442722891"/>
    <n v="1440130891"/>
    <b v="0"/>
    <n v="5"/>
    <b v="0"/>
    <x v="38"/>
    <n v="6"/>
    <n v="2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2000"/>
    <n v="120"/>
    <x v="2"/>
    <s v="US"/>
    <s v="USD"/>
    <n v="1447628946"/>
    <n v="1445033346"/>
    <b v="0"/>
    <n v="0"/>
    <b v="0"/>
    <x v="38"/>
    <n v="6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2"/>
    <s v="US"/>
    <s v="USD"/>
    <n v="1409547600"/>
    <n v="1406986278"/>
    <b v="0"/>
    <n v="3"/>
    <b v="0"/>
    <x v="38"/>
    <n v="6"/>
    <n v="4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2"/>
    <s v="US"/>
    <s v="USD"/>
    <n v="1430851680"/>
    <n v="1428340931"/>
    <b v="0"/>
    <n v="6"/>
    <b v="0"/>
    <x v="38"/>
    <n v="6"/>
    <n v="19.67000000000000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000"/>
    <n v="118"/>
    <x v="2"/>
    <s v="US"/>
    <s v="USD"/>
    <n v="1443561159"/>
    <n v="1440969159"/>
    <b v="0"/>
    <n v="9"/>
    <b v="0"/>
    <x v="38"/>
    <n v="6"/>
    <n v="13.1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2"/>
    <s v="IT"/>
    <s v="EUR"/>
    <n v="1439827559"/>
    <n v="1434643559"/>
    <b v="0"/>
    <n v="3"/>
    <b v="0"/>
    <x v="38"/>
    <n v="6"/>
    <n v="38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2"/>
    <s v="US"/>
    <s v="USD"/>
    <n v="1482294990"/>
    <n v="1477107390"/>
    <b v="0"/>
    <n v="2"/>
    <b v="0"/>
    <x v="38"/>
    <n v="6"/>
    <n v="5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2000"/>
    <n v="116"/>
    <x v="2"/>
    <s v="US"/>
    <s v="USD"/>
    <n v="1420724460"/>
    <n v="1418046247"/>
    <b v="0"/>
    <n v="3"/>
    <b v="0"/>
    <x v="38"/>
    <n v="6"/>
    <n v="38.67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000"/>
    <n v="115"/>
    <x v="2"/>
    <s v="US"/>
    <s v="USD"/>
    <n v="1468029540"/>
    <n v="1465304483"/>
    <b v="0"/>
    <n v="45"/>
    <b v="0"/>
    <x v="38"/>
    <n v="6"/>
    <n v="2.56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000"/>
    <n v="115"/>
    <x v="2"/>
    <s v="US"/>
    <s v="USD"/>
    <n v="1430505545"/>
    <n v="1425325145"/>
    <b v="0"/>
    <n v="9"/>
    <b v="0"/>
    <x v="38"/>
    <n v="6"/>
    <n v="12.7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2000"/>
    <n v="115"/>
    <x v="2"/>
    <s v="US"/>
    <s v="USD"/>
    <n v="1471214743"/>
    <n v="1468622743"/>
    <b v="0"/>
    <n v="9"/>
    <b v="0"/>
    <x v="38"/>
    <n v="6"/>
    <n v="12.7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2"/>
    <s v="US"/>
    <s v="USD"/>
    <n v="1444946400"/>
    <n v="1441723912"/>
    <b v="0"/>
    <n v="21"/>
    <b v="0"/>
    <x v="38"/>
    <n v="6"/>
    <n v="5.4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2"/>
    <s v="CA"/>
    <s v="CAD"/>
    <n v="1401595140"/>
    <n v="1398980941"/>
    <b v="0"/>
    <n v="17"/>
    <b v="0"/>
    <x v="38"/>
    <n v="6"/>
    <n v="6.7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2000"/>
    <n v="113"/>
    <x v="2"/>
    <s v="US"/>
    <s v="USD"/>
    <n v="1442775956"/>
    <n v="1437591956"/>
    <b v="0"/>
    <n v="1"/>
    <b v="0"/>
    <x v="38"/>
    <n v="6"/>
    <n v="11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2000"/>
    <n v="110"/>
    <x v="2"/>
    <s v="US"/>
    <s v="USD"/>
    <n v="1470011780"/>
    <n v="1464827780"/>
    <b v="0"/>
    <n v="1"/>
    <b v="0"/>
    <x v="38"/>
    <n v="6"/>
    <n v="11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"/>
    <n v="110"/>
    <x v="2"/>
    <s v="US"/>
    <s v="USD"/>
    <n v="1432151326"/>
    <n v="1429559326"/>
    <b v="0"/>
    <n v="14"/>
    <b v="0"/>
    <x v="38"/>
    <n v="6"/>
    <n v="7.86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2"/>
    <s v="GB"/>
    <s v="GBP"/>
    <n v="1475848800"/>
    <n v="1474027501"/>
    <b v="0"/>
    <n v="42"/>
    <b v="0"/>
    <x v="38"/>
    <n v="6"/>
    <n v="2.62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2000"/>
    <n v="110"/>
    <x v="2"/>
    <s v="US"/>
    <s v="USD"/>
    <n v="1454890620"/>
    <n v="1450724449"/>
    <b v="0"/>
    <n v="27"/>
    <b v="0"/>
    <x v="38"/>
    <n v="6"/>
    <n v="4.07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38"/>
    <n v="6"/>
    <n v="22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2"/>
    <s v="US"/>
    <s v="USD"/>
    <n v="1413816975"/>
    <n v="1411224975"/>
    <b v="0"/>
    <n v="13"/>
    <b v="0"/>
    <x v="38"/>
    <n v="6"/>
    <n v="8.4600000000000009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000"/>
    <n v="110"/>
    <x v="2"/>
    <s v="FR"/>
    <s v="EUR"/>
    <n v="1437033360"/>
    <n v="1434445937"/>
    <b v="0"/>
    <n v="12"/>
    <b v="0"/>
    <x v="38"/>
    <n v="6"/>
    <n v="9.17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2000"/>
    <n v="109"/>
    <x v="2"/>
    <s v="GB"/>
    <s v="GBP"/>
    <n v="1471939818"/>
    <n v="1467619818"/>
    <b v="0"/>
    <n v="90"/>
    <b v="0"/>
    <x v="38"/>
    <n v="5"/>
    <n v="1.2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2000"/>
    <n v="108"/>
    <x v="2"/>
    <s v="US"/>
    <s v="USD"/>
    <n v="1434080706"/>
    <n v="1428896706"/>
    <b v="0"/>
    <n v="2"/>
    <b v="0"/>
    <x v="38"/>
    <n v="5"/>
    <n v="54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2000"/>
    <n v="108"/>
    <x v="2"/>
    <s v="AU"/>
    <s v="AUD"/>
    <n v="1422928800"/>
    <n v="1420235311"/>
    <b v="0"/>
    <n v="5"/>
    <b v="0"/>
    <x v="38"/>
    <n v="5"/>
    <n v="21.6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2000"/>
    <n v="107"/>
    <x v="2"/>
    <s v="US"/>
    <s v="USD"/>
    <n v="1413694800"/>
    <n v="1408986916"/>
    <b v="0"/>
    <n v="31"/>
    <b v="0"/>
    <x v="38"/>
    <n v="5"/>
    <n v="3.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2000"/>
    <n v="106"/>
    <x v="2"/>
    <s v="GB"/>
    <s v="GBP"/>
    <n v="1442440800"/>
    <n v="1440497876"/>
    <b v="0"/>
    <n v="4"/>
    <b v="0"/>
    <x v="38"/>
    <n v="5"/>
    <n v="26.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2000"/>
    <n v="106"/>
    <x v="2"/>
    <s v="US"/>
    <s v="USD"/>
    <n v="1431372751"/>
    <n v="1430767951"/>
    <b v="0"/>
    <n v="29"/>
    <b v="0"/>
    <x v="38"/>
    <n v="5"/>
    <n v="3.66"/>
    <x v="1"/>
    <s v="spaces"/>
    <x v="3107"/>
    <d v="2015-05-11T19:32:31"/>
    <x v="0"/>
  </r>
  <r>
    <n v="3108"/>
    <s v="Funding a home for our Children's Theater"/>
    <s v="We need a permanent home for the theater!"/>
    <n v="2000"/>
    <n v="106"/>
    <x v="2"/>
    <s v="US"/>
    <s v="USD"/>
    <n v="1430234394"/>
    <n v="1425053994"/>
    <b v="0"/>
    <n v="2"/>
    <b v="0"/>
    <x v="38"/>
    <n v="5"/>
    <n v="5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2"/>
    <s v="US"/>
    <s v="USD"/>
    <n v="1409194810"/>
    <n v="1406170810"/>
    <b v="0"/>
    <n v="114"/>
    <b v="0"/>
    <x v="38"/>
    <n v="5"/>
    <n v="0.93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000"/>
    <n v="106"/>
    <x v="2"/>
    <s v="US"/>
    <s v="USD"/>
    <n v="1487465119"/>
    <n v="1484009119"/>
    <b v="0"/>
    <n v="1"/>
    <b v="0"/>
    <x v="38"/>
    <n v="5"/>
    <n v="106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"/>
    <n v="106"/>
    <x v="2"/>
    <s v="US"/>
    <s v="USD"/>
    <n v="1412432220"/>
    <n v="1409753820"/>
    <b v="0"/>
    <n v="76"/>
    <b v="0"/>
    <x v="38"/>
    <n v="5"/>
    <n v="1.3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2000"/>
    <n v="105"/>
    <x v="2"/>
    <s v="US"/>
    <s v="USD"/>
    <n v="1477968934"/>
    <n v="1472784934"/>
    <b v="0"/>
    <n v="9"/>
    <b v="0"/>
    <x v="38"/>
    <n v="5"/>
    <n v="11.67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2000"/>
    <n v="105"/>
    <x v="2"/>
    <s v="US"/>
    <s v="USD"/>
    <n v="1429291982"/>
    <n v="1426699982"/>
    <b v="0"/>
    <n v="37"/>
    <b v="0"/>
    <x v="38"/>
    <n v="5"/>
    <n v="2.8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2"/>
    <s v="US"/>
    <s v="USD"/>
    <n v="1411312250"/>
    <n v="1406128250"/>
    <b v="0"/>
    <n v="0"/>
    <b v="0"/>
    <x v="38"/>
    <n v="5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2000"/>
    <n v="105"/>
    <x v="2"/>
    <s v="SE"/>
    <s v="SEK"/>
    <n v="1465123427"/>
    <n v="1462531427"/>
    <b v="0"/>
    <n v="1"/>
    <b v="0"/>
    <x v="38"/>
    <n v="5"/>
    <n v="10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2000"/>
    <n v="105"/>
    <x v="2"/>
    <s v="US"/>
    <s v="USD"/>
    <n v="1427890925"/>
    <n v="1426681325"/>
    <b v="0"/>
    <n v="10"/>
    <b v="0"/>
    <x v="38"/>
    <n v="5"/>
    <n v="10.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2000"/>
    <n v="105"/>
    <x v="2"/>
    <s v="GB"/>
    <s v="GBP"/>
    <n v="1464354720"/>
    <n v="1463648360"/>
    <b v="0"/>
    <n v="1"/>
    <b v="0"/>
    <x v="38"/>
    <n v="5"/>
    <n v="105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2000"/>
    <n v="104"/>
    <x v="2"/>
    <s v="SE"/>
    <s v="SEK"/>
    <n v="1467473723"/>
    <n v="1465832123"/>
    <b v="0"/>
    <n v="2"/>
    <b v="0"/>
    <x v="38"/>
    <n v="5"/>
    <n v="52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2"/>
    <s v="US"/>
    <s v="USD"/>
    <n v="1427414732"/>
    <n v="1424826332"/>
    <b v="0"/>
    <n v="1"/>
    <b v="0"/>
    <x v="38"/>
    <n v="5"/>
    <n v="102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2000"/>
    <n v="102"/>
    <x v="2"/>
    <s v="NL"/>
    <s v="EUR"/>
    <n v="1462484196"/>
    <n v="1457303796"/>
    <b v="0"/>
    <n v="10"/>
    <b v="0"/>
    <x v="38"/>
    <n v="5"/>
    <n v="10.199999999999999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2000"/>
    <n v="101"/>
    <x v="1"/>
    <s v="CA"/>
    <s v="CAD"/>
    <n v="1411748335"/>
    <n v="1406564335"/>
    <b v="0"/>
    <n v="1"/>
    <b v="0"/>
    <x v="38"/>
    <n v="5"/>
    <n v="101"/>
    <x v="1"/>
    <s v="spaces"/>
    <x v="3121"/>
    <d v="2014-09-26T16:18:55"/>
    <x v="3"/>
  </r>
  <r>
    <n v="3122"/>
    <s v="be back soon (Canceled)"/>
    <s v="cancelled until further notice"/>
    <n v="2000"/>
    <n v="101"/>
    <x v="1"/>
    <s v="US"/>
    <s v="USD"/>
    <n v="1478733732"/>
    <n v="1478298132"/>
    <b v="0"/>
    <n v="2"/>
    <b v="0"/>
    <x v="38"/>
    <n v="5"/>
    <n v="50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2000"/>
    <n v="101"/>
    <x v="1"/>
    <s v="US"/>
    <s v="USD"/>
    <n v="1468108198"/>
    <n v="1465516198"/>
    <b v="0"/>
    <n v="348"/>
    <b v="0"/>
    <x v="38"/>
    <n v="5"/>
    <n v="0.2899999999999999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2000"/>
    <n v="101"/>
    <x v="1"/>
    <s v="US"/>
    <s v="USD"/>
    <n v="1422902601"/>
    <n v="1417718601"/>
    <b v="0"/>
    <n v="4"/>
    <b v="0"/>
    <x v="38"/>
    <n v="5"/>
    <n v="25.25"/>
    <x v="1"/>
    <s v="spaces"/>
    <x v="3124"/>
    <d v="2015-02-02T18:43:21"/>
    <x v="3"/>
  </r>
  <r>
    <n v="3125"/>
    <s v="N/A (Canceled)"/>
    <s v="N/A"/>
    <n v="2000"/>
    <n v="100"/>
    <x v="1"/>
    <s v="US"/>
    <s v="USD"/>
    <n v="1452142672"/>
    <n v="1449550672"/>
    <b v="0"/>
    <n v="0"/>
    <b v="0"/>
    <x v="38"/>
    <n v="5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000"/>
    <n v="100"/>
    <x v="1"/>
    <s v="US"/>
    <s v="USD"/>
    <n v="1459121162"/>
    <n v="1456532762"/>
    <b v="0"/>
    <n v="17"/>
    <b v="0"/>
    <x v="38"/>
    <n v="5"/>
    <n v="5.8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1"/>
    <s v="US"/>
    <s v="USD"/>
    <n v="1425242029"/>
    <n v="1422650029"/>
    <b v="0"/>
    <n v="0"/>
    <b v="0"/>
    <x v="38"/>
    <n v="5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x v="6"/>
    <n v="5"/>
    <n v="0.8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x v="6"/>
    <n v="5"/>
    <n v="1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x v="6"/>
    <n v="5"/>
    <n v="25"/>
    <x v="1"/>
    <s v="plays"/>
    <x v="3130"/>
    <d v="2017-04-14T04:59:00"/>
    <x v="1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x v="6"/>
    <n v="5"/>
    <n v="8.33"/>
    <x v="1"/>
    <s v="plays"/>
    <x v="3131"/>
    <d v="2017-04-08T12:54:05"/>
    <x v="1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x v="6"/>
    <n v="5"/>
    <n v="1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x v="6"/>
    <n v="5"/>
    <n v="6.2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x v="6"/>
    <n v="5"/>
    <n v="8.3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x v="6"/>
    <n v="5"/>
    <n v="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x v="6"/>
    <n v="5"/>
    <n v="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x v="6"/>
    <n v="5"/>
    <n v="1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x v="6"/>
    <n v="5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x v="6"/>
    <n v="5"/>
    <n v="16.670000000000002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x v="6"/>
    <n v="5"/>
    <n v="25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x v="6"/>
    <n v="5"/>
    <n v="12.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x v="6"/>
    <n v="5"/>
    <n v="33.33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x v="6"/>
    <n v="5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x v="6"/>
    <n v="5"/>
    <n v="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x v="6"/>
    <n v="5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x v="6"/>
    <n v="5"/>
    <n v="8.33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x v="6"/>
    <n v="5"/>
    <n v="0.47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x v="6"/>
    <n v="5"/>
    <n v="1.7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x v="6"/>
    <n v="5"/>
    <n v="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x v="6"/>
    <n v="5"/>
    <n v="0.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x v="6"/>
    <n v="5"/>
    <n v="2.7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x v="6"/>
    <n v="5"/>
    <n v="1.4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x v="6"/>
    <n v="5"/>
    <n v="0.39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x v="6"/>
    <n v="5"/>
    <n v="0.7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x v="6"/>
    <n v="5"/>
    <n v="0.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x v="6"/>
    <n v="5"/>
    <n v="1.06"/>
    <x v="1"/>
    <s v="plays"/>
    <x v="3156"/>
    <d v="2012-06-01T22:52:24"/>
    <x v="5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x v="6"/>
    <n v="5"/>
    <n v="2.27"/>
    <x v="1"/>
    <s v="plays"/>
    <x v="3157"/>
    <d v="2014-07-19T05:00:00"/>
    <x v="3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x v="6"/>
    <n v="5"/>
    <n v="1.3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x v="6"/>
    <n v="5"/>
    <n v="1.7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x v="6"/>
    <n v="5"/>
    <n v="1.5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6"/>
    <n v="5"/>
    <n v="1.22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x v="6"/>
    <n v="5"/>
    <n v="1.4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x v="6"/>
    <n v="5"/>
    <n v="1.2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x v="6"/>
    <n v="5"/>
    <n v="1.2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x v="6"/>
    <n v="5"/>
    <n v="4.29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x v="6"/>
    <n v="5"/>
    <n v="0.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x v="6"/>
    <n v="4"/>
    <n v="1.5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x v="6"/>
    <n v="4"/>
    <n v="1.41"/>
    <x v="1"/>
    <s v="plays"/>
    <x v="3168"/>
    <d v="2014-06-13T22:00:00"/>
    <x v="3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x v="6"/>
    <n v="4"/>
    <n v="1.0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6"/>
    <n v="4"/>
    <n v="1.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x v="6"/>
    <n v="4"/>
    <n v="0.73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6"/>
    <n v="4"/>
    <n v="2.9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x v="6"/>
    <n v="4"/>
    <n v="1.149999999999999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x v="6"/>
    <n v="4"/>
    <n v="3.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x v="6"/>
    <n v="4"/>
    <n v="1.42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x v="6"/>
    <n v="4"/>
    <n v="1.5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x v="6"/>
    <n v="4"/>
    <n v="1.6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x v="6"/>
    <n v="4"/>
    <n v="1.0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x v="6"/>
    <n v="4"/>
    <n v="1.32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x v="6"/>
    <n v="4"/>
    <n v="1.8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x v="6"/>
    <n v="4"/>
    <n v="5.4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x v="6"/>
    <n v="4"/>
    <n v="0.5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x v="6"/>
    <n v="4"/>
    <n v="1.18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x v="6"/>
    <n v="4"/>
    <n v="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x v="6"/>
    <n v="4"/>
    <n v="3.3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x v="6"/>
    <n v="4"/>
    <n v="1.1399999999999999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x v="6"/>
    <n v="4"/>
    <n v="0.3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1930"/>
    <n v="77"/>
    <x v="2"/>
    <s v="GB"/>
    <s v="GBP"/>
    <n v="1433930302"/>
    <n v="1432115902"/>
    <b v="0"/>
    <n v="9"/>
    <b v="0"/>
    <x v="40"/>
    <n v="4"/>
    <n v="8.56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900"/>
    <n v="76"/>
    <x v="2"/>
    <s v="SE"/>
    <s v="SEK"/>
    <n v="1432455532"/>
    <n v="1429863532"/>
    <b v="0"/>
    <n v="19"/>
    <b v="0"/>
    <x v="40"/>
    <n v="4"/>
    <n v="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1900"/>
    <n v="76"/>
    <x v="2"/>
    <s v="CA"/>
    <s v="CAD"/>
    <n v="1481258275"/>
    <n v="1478662675"/>
    <b v="0"/>
    <n v="0"/>
    <b v="0"/>
    <x v="40"/>
    <n v="4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1900"/>
    <n v="75"/>
    <x v="2"/>
    <s v="US"/>
    <s v="USD"/>
    <n v="1471370869"/>
    <n v="1466186869"/>
    <b v="0"/>
    <n v="4"/>
    <b v="0"/>
    <x v="40"/>
    <n v="4"/>
    <n v="18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897"/>
    <n v="75"/>
    <x v="2"/>
    <s v="GB"/>
    <s v="GBP"/>
    <n v="1425160800"/>
    <n v="1421274859"/>
    <b v="0"/>
    <n v="8"/>
    <b v="0"/>
    <x v="40"/>
    <n v="4"/>
    <n v="9.3800000000000008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1850"/>
    <n v="75"/>
    <x v="2"/>
    <s v="GB"/>
    <s v="GBP"/>
    <n v="1424474056"/>
    <n v="1420586056"/>
    <b v="0"/>
    <n v="24"/>
    <b v="0"/>
    <x v="40"/>
    <n v="4"/>
    <n v="3.1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800"/>
    <n v="75"/>
    <x v="2"/>
    <s v="US"/>
    <s v="USD"/>
    <n v="1437960598"/>
    <n v="1435368598"/>
    <b v="0"/>
    <n v="0"/>
    <b v="0"/>
    <x v="40"/>
    <n v="4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1800"/>
    <n v="75"/>
    <x v="2"/>
    <s v="US"/>
    <s v="USD"/>
    <n v="1423750542"/>
    <n v="1421158542"/>
    <b v="0"/>
    <n v="39"/>
    <b v="0"/>
    <x v="40"/>
    <n v="4"/>
    <n v="1.9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1800"/>
    <n v="75"/>
    <x v="2"/>
    <s v="US"/>
    <s v="USD"/>
    <n v="1438437600"/>
    <n v="1433254875"/>
    <b v="0"/>
    <n v="6"/>
    <b v="0"/>
    <x v="40"/>
    <n v="4"/>
    <n v="12.5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800"/>
    <n v="75"/>
    <x v="2"/>
    <s v="NO"/>
    <s v="NOK"/>
    <n v="1423050618"/>
    <n v="1420458618"/>
    <b v="0"/>
    <n v="4"/>
    <b v="0"/>
    <x v="40"/>
    <n v="4"/>
    <n v="18.7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1800"/>
    <n v="75"/>
    <x v="2"/>
    <s v="DK"/>
    <s v="DKK"/>
    <n v="1424081477"/>
    <n v="1420798277"/>
    <b v="0"/>
    <n v="3"/>
    <b v="0"/>
    <x v="40"/>
    <n v="4"/>
    <n v="2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1800"/>
    <n v="75"/>
    <x v="2"/>
    <s v="US"/>
    <s v="USD"/>
    <n v="1410037200"/>
    <n v="1407435418"/>
    <b v="0"/>
    <n v="53"/>
    <b v="0"/>
    <x v="40"/>
    <n v="4"/>
    <n v="1.4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1800"/>
    <n v="75"/>
    <x v="2"/>
    <s v="US"/>
    <s v="USD"/>
    <n v="1461994440"/>
    <n v="1459410101"/>
    <b v="0"/>
    <n v="1"/>
    <b v="0"/>
    <x v="40"/>
    <n v="4"/>
    <n v="75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1800"/>
    <n v="75"/>
    <x v="2"/>
    <s v="GB"/>
    <s v="GBP"/>
    <n v="1409509477"/>
    <n v="1407695077"/>
    <b v="0"/>
    <n v="2"/>
    <b v="0"/>
    <x v="40"/>
    <n v="4"/>
    <n v="37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1800"/>
    <n v="75"/>
    <x v="2"/>
    <s v="US"/>
    <s v="USD"/>
    <n v="1450072740"/>
    <n v="1445027346"/>
    <b v="0"/>
    <n v="25"/>
    <b v="0"/>
    <x v="40"/>
    <n v="4"/>
    <n v="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800"/>
    <n v="74"/>
    <x v="2"/>
    <s v="US"/>
    <s v="USD"/>
    <n v="1443224622"/>
    <n v="1440632622"/>
    <b v="0"/>
    <n v="6"/>
    <b v="0"/>
    <x v="40"/>
    <n v="4"/>
    <n v="12.3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800"/>
    <n v="73"/>
    <x v="2"/>
    <s v="US"/>
    <s v="USD"/>
    <n v="1437149640"/>
    <n v="1434558479"/>
    <b v="0"/>
    <n v="0"/>
    <b v="0"/>
    <x v="40"/>
    <n v="4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800"/>
    <n v="72"/>
    <x v="2"/>
    <s v="GB"/>
    <s v="GBP"/>
    <n v="1430470772"/>
    <n v="1427878772"/>
    <b v="0"/>
    <n v="12"/>
    <b v="0"/>
    <x v="40"/>
    <n v="4"/>
    <n v="6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750"/>
    <n v="72"/>
    <x v="2"/>
    <s v="US"/>
    <s v="USD"/>
    <n v="1442644651"/>
    <n v="1440052651"/>
    <b v="0"/>
    <n v="0"/>
    <b v="0"/>
    <x v="40"/>
    <n v="4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2"/>
    <s v="US"/>
    <s v="USD"/>
    <n v="1429767607"/>
    <n v="1424587207"/>
    <b v="0"/>
    <n v="36"/>
    <b v="0"/>
    <x v="40"/>
    <n v="4"/>
    <n v="1.97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x v="6"/>
    <n v="4"/>
    <n v="0.8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x v="6"/>
    <n v="4"/>
    <n v="0.3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x v="6"/>
    <n v="4"/>
    <n v="1.1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x v="6"/>
    <n v="4"/>
    <n v="0.22"/>
    <x v="1"/>
    <s v="plays"/>
    <x v="3211"/>
    <d v="2014-08-15T02:00:00"/>
    <x v="3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x v="6"/>
    <n v="4"/>
    <n v="0.7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x v="6"/>
    <n v="4"/>
    <n v="1.49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x v="6"/>
    <n v="4"/>
    <n v="0.6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x v="6"/>
    <n v="4"/>
    <n v="0.5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x v="6"/>
    <n v="4"/>
    <n v="2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x v="6"/>
    <n v="4"/>
    <n v="0.67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x v="6"/>
    <n v="4"/>
    <n v="0.3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x v="6"/>
    <n v="4"/>
    <n v="0.57999999999999996"/>
    <x v="1"/>
    <s v="plays"/>
    <x v="3219"/>
    <d v="2015-03-22T22:35:47"/>
    <x v="0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x v="6"/>
    <n v="4"/>
    <n v="1.149999999999999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x v="6"/>
    <n v="4"/>
    <n v="0.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x v="6"/>
    <n v="4"/>
    <n v="0.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x v="6"/>
    <n v="4"/>
    <n v="0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x v="6"/>
    <n v="4"/>
    <n v="0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x v="6"/>
    <n v="4"/>
    <n v="1.67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x v="6"/>
    <n v="4"/>
    <n v="3.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x v="6"/>
    <n v="4"/>
    <n v="2.17"/>
    <x v="1"/>
    <s v="plays"/>
    <x v="3227"/>
    <d v="2017-01-17T21:10:36"/>
    <x v="2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x v="6"/>
    <n v="4"/>
    <n v="1.7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x v="6"/>
    <n v="4"/>
    <n v="0.3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x v="6"/>
    <n v="4"/>
    <n v="1.7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x v="6"/>
    <n v="4"/>
    <n v="2.2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x v="6"/>
    <n v="4"/>
    <n v="2.38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x v="6"/>
    <n v="4"/>
    <n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x v="6"/>
    <n v="4"/>
    <n v="0.53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x v="6"/>
    <n v="4"/>
    <n v="0.3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x v="6"/>
    <n v="4"/>
    <n v="0.5500000000000000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x v="6"/>
    <n v="4"/>
    <n v="0.2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x v="6"/>
    <n v="4"/>
    <n v="0.76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x v="6"/>
    <n v="4"/>
    <n v="0.5799999999999999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x v="6"/>
    <n v="4"/>
    <n v="1.7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x v="6"/>
    <n v="4"/>
    <n v="0.3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x v="6"/>
    <n v="4"/>
    <n v="0.3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x v="6"/>
    <n v="4"/>
    <n v="0.85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x v="6"/>
    <n v="4"/>
    <n v="0.8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x v="6"/>
    <n v="4"/>
    <n v="0.2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x v="6"/>
    <n v="4"/>
    <n v="0.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x v="6"/>
    <n v="4"/>
    <n v="0.98"/>
    <x v="1"/>
    <s v="plays"/>
    <x v="3247"/>
    <d v="2015-07-12T10:25:12"/>
    <x v="0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x v="6"/>
    <n v="4"/>
    <n v="0.2800000000000000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x v="6"/>
    <n v="4"/>
    <n v="0.6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x v="6"/>
    <n v="4"/>
    <n v="0.26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6"/>
    <n v="4"/>
    <n v="2.75"/>
    <x v="1"/>
    <s v="plays"/>
    <x v="3251"/>
    <d v="2015-06-21T17:32:46"/>
    <x v="0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x v="6"/>
    <n v="4"/>
    <n v="1.100000000000000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x v="6"/>
    <n v="4"/>
    <n v="0.4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x v="6"/>
    <n v="4"/>
    <n v="0.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x v="6"/>
    <n v="4"/>
    <n v="3.06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x v="6"/>
    <n v="4"/>
    <n v="0.3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x v="6"/>
    <n v="4"/>
    <n v="1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x v="6"/>
    <n v="4"/>
    <n v="0.7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x v="6"/>
    <n v="4"/>
    <n v="0.5500000000000000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x v="6"/>
    <n v="4"/>
    <n v="0.7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x v="6"/>
    <n v="4"/>
    <n v="1.0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x v="6"/>
    <n v="3"/>
    <n v="0.3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x v="6"/>
    <n v="3"/>
    <n v="0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x v="6"/>
    <n v="3"/>
    <n v="1.06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x v="6"/>
    <n v="3"/>
    <n v="0.8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x v="6"/>
    <n v="3"/>
    <n v="0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x v="6"/>
    <n v="3"/>
    <n v="0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x v="6"/>
    <n v="3"/>
    <n v="1.2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x v="6"/>
    <n v="3"/>
    <n v="0.7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x v="6"/>
    <n v="3"/>
    <n v="1.7"/>
    <x v="1"/>
    <s v="plays"/>
    <x v="3270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6"/>
    <n v="3"/>
    <n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x v="6"/>
    <n v="3"/>
    <n v="0.3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x v="6"/>
    <n v="3"/>
    <n v="2.430000000000000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x v="6"/>
    <n v="3"/>
    <n v="0.17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x v="6"/>
    <n v="3"/>
    <n v="4.1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x v="6"/>
    <n v="3"/>
    <n v="0.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x v="6"/>
    <n v="3"/>
    <n v="0.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x v="6"/>
    <n v="3"/>
    <n v="1.47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x v="6"/>
    <n v="3"/>
    <n v="0.7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x v="6"/>
    <n v="3"/>
    <n v="1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x v="6"/>
    <n v="3"/>
    <n v="1.06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x v="6"/>
    <n v="3"/>
    <n v="0.2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x v="6"/>
    <n v="3"/>
    <n v="1.06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x v="6"/>
    <n v="3"/>
    <n v="3.33"/>
    <x v="1"/>
    <s v="plays"/>
    <x v="3284"/>
    <d v="2016-01-29T05:59:00"/>
    <x v="2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x v="6"/>
    <n v="3"/>
    <n v="0.6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x v="6"/>
    <n v="3"/>
    <n v="0.4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x v="6"/>
    <n v="3"/>
    <n v="1.47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x v="6"/>
    <n v="3"/>
    <n v="0.2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x v="6"/>
    <n v="3"/>
    <n v="2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x v="6"/>
    <n v="3"/>
    <n v="0.6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x v="6"/>
    <n v="3"/>
    <n v="3.5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x v="6"/>
    <n v="3"/>
    <n v="3.3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x v="6"/>
    <n v="3"/>
    <n v="0.5500000000000000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x v="6"/>
    <n v="3"/>
    <n v="2.0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x v="6"/>
    <n v="3"/>
    <n v="1.85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6"/>
    <n v="3"/>
    <n v="1.0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x v="6"/>
    <n v="3"/>
    <n v="1.139999999999999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x v="6"/>
    <n v="3"/>
    <n v="0.6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x v="6"/>
    <n v="3"/>
    <n v="0.7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x v="6"/>
    <n v="3"/>
    <n v="0.5699999999999999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x v="6"/>
    <n v="3"/>
    <n v="0.71"/>
    <x v="1"/>
    <s v="plays"/>
    <x v="3301"/>
    <d v="2016-08-01T06:59:00"/>
    <x v="2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x v="6"/>
    <n v="3"/>
    <n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x v="6"/>
    <n v="3"/>
    <n v="1.4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x v="6"/>
    <n v="3"/>
    <n v="0.28999999999999998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x v="6"/>
    <n v="3"/>
    <n v="2.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6"/>
    <n v="3"/>
    <n v="0.8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x v="6"/>
    <n v="3"/>
    <n v="2.3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x v="6"/>
    <n v="3"/>
    <n v="0.82"/>
    <x v="1"/>
    <s v="plays"/>
    <x v="3308"/>
    <d v="2016-04-13T21:02:45"/>
    <x v="2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x v="6"/>
    <n v="3"/>
    <n v="1.52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x v="6"/>
    <n v="3"/>
    <n v="1.45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x v="6"/>
    <n v="3"/>
    <n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x v="6"/>
    <n v="3"/>
    <n v="1.100000000000000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x v="6"/>
    <n v="3"/>
    <n v="1.5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x v="6"/>
    <n v="3"/>
    <n v="0.7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x v="6"/>
    <n v="3"/>
    <n v="0.5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x v="6"/>
    <n v="3"/>
    <n v="0.3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x v="6"/>
    <n v="3"/>
    <n v="2.5"/>
    <x v="1"/>
    <s v="plays"/>
    <x v="3317"/>
    <d v="2016-06-08T00:57:04"/>
    <x v="2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x v="6"/>
    <n v="3"/>
    <n v="1.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x v="6"/>
    <n v="3"/>
    <n v="2.8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x v="6"/>
    <n v="3"/>
    <n v="1.1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x v="6"/>
    <n v="3"/>
    <n v="3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x v="6"/>
    <n v="3"/>
    <n v="1.9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x v="6"/>
    <n v="3"/>
    <n v="0.92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6"/>
    <n v="3"/>
    <n v="4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x v="6"/>
    <n v="3"/>
    <n v="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x v="6"/>
    <n v="3"/>
    <n v="0.74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x v="6"/>
    <n v="3"/>
    <n v="1.2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x v="6"/>
    <n v="3"/>
    <n v="4.6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x v="6"/>
    <n v="3"/>
    <n v="1.5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6"/>
    <n v="3"/>
    <n v="0.59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x v="6"/>
    <n v="3"/>
    <n v="0.63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x v="6"/>
    <n v="3"/>
    <n v="0.4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x v="6"/>
    <n v="3"/>
    <n v="0.36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x v="6"/>
    <n v="3"/>
    <n v="0.8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x v="6"/>
    <n v="3"/>
    <n v="0.63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x v="6"/>
    <n v="3"/>
    <n v="4.4400000000000004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x v="6"/>
    <n v="3"/>
    <n v="1.18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x v="6"/>
    <n v="3"/>
    <n v="0.36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x v="6"/>
    <n v="3"/>
    <n v="0.8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x v="6"/>
    <n v="3"/>
    <n v="1.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x v="6"/>
    <n v="3"/>
    <n v="1.43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x v="6"/>
    <n v="3"/>
    <n v="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x v="6"/>
    <n v="3"/>
    <n v="1.74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x v="6"/>
    <n v="3"/>
    <n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x v="6"/>
    <n v="3"/>
    <n v="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6"/>
    <n v="3"/>
    <n v="2.1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x v="6"/>
    <n v="3"/>
    <n v="1.7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x v="6"/>
    <n v="2"/>
    <n v="0.47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x v="6"/>
    <n v="2"/>
    <n v="2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x v="6"/>
    <n v="2"/>
    <n v="0.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x v="6"/>
    <n v="2"/>
    <n v="0.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x v="6"/>
    <n v="2"/>
    <n v="0.5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x v="6"/>
    <n v="2"/>
    <n v="0.8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x v="6"/>
    <n v="2"/>
    <n v="0.6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x v="6"/>
    <n v="2"/>
    <n v="2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6"/>
    <n v="2"/>
    <n v="1.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x v="6"/>
    <n v="2"/>
    <n v="1.67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x v="6"/>
    <n v="2"/>
    <n v="0.2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x v="6"/>
    <n v="2"/>
    <n v="1.52"/>
    <x v="1"/>
    <s v="plays"/>
    <x v="3359"/>
    <d v="2017-02-25T01:22:14"/>
    <x v="1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x v="6"/>
    <n v="2"/>
    <n v="0.49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x v="6"/>
    <n v="2"/>
    <n v="0.5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x v="6"/>
    <n v="2"/>
    <n v="1.7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x v="6"/>
    <n v="2"/>
    <n v="1.35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x v="6"/>
    <n v="2"/>
    <n v="0.4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x v="6"/>
    <n v="2"/>
    <n v="11.3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x v="6"/>
    <n v="2"/>
    <n v="1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x v="6"/>
    <n v="2"/>
    <n v="1.12999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x v="6"/>
    <n v="2"/>
    <n v="1.3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x v="6"/>
    <n v="2"/>
    <n v="0.5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6"/>
    <n v="2"/>
    <n v="1.23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x v="6"/>
    <n v="2"/>
    <n v="3.44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x v="6"/>
    <n v="2"/>
    <n v="1.149999999999999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x v="6"/>
    <n v="2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x v="6"/>
    <n v="2"/>
    <n v="0.5799999999999999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x v="6"/>
    <n v="2"/>
    <n v="1.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x v="6"/>
    <n v="2"/>
    <n v="1.58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x v="6"/>
    <n v="2"/>
    <n v="0.3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x v="6"/>
    <n v="2"/>
    <n v="1.43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x v="6"/>
    <n v="2"/>
    <n v="0.7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x v="6"/>
    <n v="2"/>
    <n v="1.0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x v="6"/>
    <n v="2"/>
    <n v="0.6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x v="6"/>
    <n v="2"/>
    <n v="0.6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x v="6"/>
    <n v="2"/>
    <n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x v="6"/>
    <n v="2"/>
    <n v="0.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x v="6"/>
    <n v="2"/>
    <n v="2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x v="6"/>
    <n v="2"/>
    <n v="0.7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x v="6"/>
    <n v="2"/>
    <n v="0.83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x v="6"/>
    <n v="2"/>
    <n v="0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x v="6"/>
    <n v="2"/>
    <n v="0.47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x v="6"/>
    <n v="2"/>
    <n v="1.2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x v="6"/>
    <n v="2"/>
    <n v="1.5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x v="6"/>
    <n v="2"/>
    <n v="2.2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x v="6"/>
    <n v="2"/>
    <n v="0.59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x v="6"/>
    <n v="2"/>
    <n v="0.96"/>
    <x v="1"/>
    <s v="plays"/>
    <x v="3394"/>
    <d v="2014-07-27T14:17:25"/>
    <x v="3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x v="6"/>
    <n v="2"/>
    <n v="0.68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x v="6"/>
    <n v="2"/>
    <n v="0.93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x v="6"/>
    <n v="2"/>
    <n v="1.08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x v="6"/>
    <n v="2"/>
    <n v="0.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x v="6"/>
    <n v="2"/>
    <n v="0.56999999999999995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x v="6"/>
    <n v="2"/>
    <n v="0.3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x v="6"/>
    <n v="2"/>
    <n v="0.3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x v="6"/>
    <n v="2"/>
    <n v="0.1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x v="6"/>
    <n v="2"/>
    <n v="1.5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x v="6"/>
    <n v="2"/>
    <n v="8.6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x v="6"/>
    <n v="2"/>
    <n v="1.5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x v="6"/>
    <n v="2"/>
    <n v="0.27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x v="6"/>
    <n v="2"/>
    <n v="0.3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x v="6"/>
    <n v="2"/>
    <n v="1.3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x v="6"/>
    <n v="2"/>
    <n v="1.1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x v="6"/>
    <n v="2"/>
    <n v="0.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x v="6"/>
    <n v="2"/>
    <n v="0.32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x v="6"/>
    <n v="2"/>
    <n v="0.9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x v="6"/>
    <n v="2"/>
    <n v="1.7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x v="6"/>
    <n v="2"/>
    <n v="0.56999999999999995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x v="6"/>
    <n v="2"/>
    <n v="2.7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x v="6"/>
    <n v="2"/>
    <n v="0.83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x v="6"/>
    <n v="2"/>
    <n v="0.5600000000000000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x v="6"/>
    <n v="2"/>
    <n v="0.4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x v="6"/>
    <n v="2"/>
    <n v="0.5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x v="6"/>
    <n v="2"/>
    <n v="0.74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x v="6"/>
    <n v="2"/>
    <n v="0.26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x v="6"/>
    <n v="2"/>
    <n v="0.5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x v="6"/>
    <n v="2"/>
    <n v="2.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x v="6"/>
    <n v="2"/>
    <n v="0.3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x v="6"/>
    <n v="2"/>
    <n v="0.2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x v="6"/>
    <n v="2"/>
    <n v="0.2899999999999999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x v="6"/>
    <n v="2"/>
    <n v="0.8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x v="6"/>
    <n v="2"/>
    <n v="0.4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x v="6"/>
    <n v="2"/>
    <n v="2.08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x v="6"/>
    <n v="2"/>
    <n v="0.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x v="6"/>
    <n v="2"/>
    <n v="1.1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x v="6"/>
    <n v="2"/>
    <n v="0.6"/>
    <x v="1"/>
    <s v="plays"/>
    <x v="3432"/>
    <d v="2016-02-05T22:00:00"/>
    <x v="2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x v="6"/>
    <n v="2"/>
    <n v="0.3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x v="6"/>
    <n v="2"/>
    <n v="0.15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x v="6"/>
    <n v="2"/>
    <n v="1.3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x v="6"/>
    <n v="2"/>
    <n v="0.6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x v="6"/>
    <n v="2"/>
    <n v="0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x v="6"/>
    <n v="2"/>
    <n v="1.6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6"/>
    <n v="2"/>
    <n v="1.28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x v="6"/>
    <n v="2"/>
    <n v="0.2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x v="6"/>
    <n v="2"/>
    <n v="0.5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x v="6"/>
    <n v="2"/>
    <n v="2.6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x v="6"/>
    <n v="2"/>
    <n v="0.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x v="6"/>
    <n v="2"/>
    <n v="1.0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x v="6"/>
    <n v="2"/>
    <n v="0.68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x v="6"/>
    <n v="2"/>
    <n v="0.84"/>
    <x v="1"/>
    <s v="plays"/>
    <x v="3446"/>
    <d v="2015-02-05T12:20:00"/>
    <x v="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x v="6"/>
    <n v="2"/>
    <n v="1.5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x v="6"/>
    <n v="2"/>
    <n v="0.47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x v="6"/>
    <n v="2"/>
    <n v="1.0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x v="6"/>
    <n v="2"/>
    <n v="0.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x v="6"/>
    <n v="2"/>
    <n v="1.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x v="6"/>
    <n v="2"/>
    <n v="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x v="6"/>
    <n v="2"/>
    <n v="1.4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x v="6"/>
    <n v="2"/>
    <n v="0.95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x v="6"/>
    <n v="2"/>
    <n v="0.2899999999999999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x v="6"/>
    <n v="2"/>
    <n v="1.2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x v="6"/>
    <n v="2"/>
    <n v="0.36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x v="6"/>
    <n v="2"/>
    <n v="0.7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x v="6"/>
    <n v="2"/>
    <n v="0.56000000000000005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x v="6"/>
    <n v="2"/>
    <n v="1.05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x v="6"/>
    <n v="2"/>
    <n v="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x v="6"/>
    <n v="2"/>
    <n v="1.1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x v="6"/>
    <n v="2"/>
    <n v="0.1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x v="6"/>
    <n v="2"/>
    <n v="0.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x v="6"/>
    <n v="2"/>
    <n v="0.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x v="6"/>
    <n v="2"/>
    <n v="0.3"/>
    <x v="1"/>
    <s v="plays"/>
    <x v="3466"/>
    <d v="2016-04-19T23:27:30"/>
    <x v="2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x v="6"/>
    <n v="2"/>
    <n v="0.3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x v="6"/>
    <n v="2"/>
    <n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x v="6"/>
    <n v="2"/>
    <n v="0.2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x v="6"/>
    <n v="2"/>
    <n v="1.78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x v="6"/>
    <n v="2"/>
    <n v="0.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x v="6"/>
    <n v="2"/>
    <n v="0.65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x v="6"/>
    <n v="2"/>
    <n v="0.4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x v="6"/>
    <n v="2"/>
    <n v="0.3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x v="6"/>
    <n v="2"/>
    <n v="0.88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x v="6"/>
    <n v="2"/>
    <n v="2.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x v="6"/>
    <n v="2"/>
    <n v="0.3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x v="6"/>
    <n v="2"/>
    <n v="0.2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x v="6"/>
    <n v="2"/>
    <n v="0.27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x v="6"/>
    <n v="2"/>
    <n v="1.149999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x v="6"/>
    <n v="2"/>
    <n v="0.1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x v="6"/>
    <n v="2"/>
    <n v="0.19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x v="6"/>
    <n v="2"/>
    <n v="0.1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x v="6"/>
    <n v="2"/>
    <n v="0.3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x v="6"/>
    <n v="1"/>
    <n v="0.48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x v="6"/>
    <n v="1"/>
    <n v="0.2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x v="6"/>
    <n v="1"/>
    <n v="0.2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x v="6"/>
    <n v="1"/>
    <n v="0.4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x v="6"/>
    <n v="1"/>
    <n v="0.1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6"/>
    <n v="1"/>
    <n v="0.4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x v="6"/>
    <n v="1"/>
    <n v="1.2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x v="6"/>
    <n v="1"/>
    <n v="0.3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x v="6"/>
    <n v="1"/>
    <n v="0.3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x v="6"/>
    <n v="1"/>
    <n v="0.85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x v="6"/>
    <n v="1"/>
    <n v="0.15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x v="6"/>
    <n v="1"/>
    <n v="0.1400000000000000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x v="6"/>
    <n v="1"/>
    <n v="0.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x v="6"/>
    <n v="1"/>
    <n v="0.26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x v="6"/>
    <n v="1"/>
    <n v="0.3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6"/>
    <n v="1"/>
    <n v="0.2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x v="6"/>
    <n v="1"/>
    <n v="0.2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x v="6"/>
    <n v="1"/>
    <n v="0.32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x v="6"/>
    <n v="1"/>
    <n v="0.26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6"/>
    <n v="1"/>
    <n v="1.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x v="6"/>
    <n v="1"/>
    <n v="0.26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x v="6"/>
    <n v="1"/>
    <n v="0.34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x v="6"/>
    <n v="1"/>
    <n v="0.1400000000000000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x v="6"/>
    <n v="1"/>
    <n v="0.67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x v="6"/>
    <n v="1"/>
    <n v="0.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x v="6"/>
    <n v="1"/>
    <n v="0.6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x v="6"/>
    <n v="1"/>
    <n v="0.5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6"/>
    <n v="1"/>
    <n v="0.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x v="6"/>
    <n v="1"/>
    <n v="0.2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x v="6"/>
    <n v="1"/>
    <n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x v="6"/>
    <n v="1"/>
    <n v="0.22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x v="6"/>
    <n v="1"/>
    <n v="0.9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x v="6"/>
    <n v="1"/>
    <n v="0.7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x v="6"/>
    <n v="1"/>
    <n v="0.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x v="6"/>
    <n v="1"/>
    <n v="0.36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x v="6"/>
    <n v="1"/>
    <n v="0.4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x v="6"/>
    <n v="1"/>
    <n v="0.77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x v="6"/>
    <n v="1"/>
    <n v="0.28999999999999998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x v="6"/>
    <n v="1"/>
    <n v="0.1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x v="6"/>
    <n v="1"/>
    <n v="0.1400000000000000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x v="6"/>
    <n v="1"/>
    <n v="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x v="6"/>
    <n v="1"/>
    <n v="0.2899999999999999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x v="6"/>
    <n v="1"/>
    <n v="0.1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x v="6"/>
    <n v="1"/>
    <n v="0.27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x v="6"/>
    <n v="1"/>
    <n v="0.5600000000000000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x v="6"/>
    <n v="1"/>
    <n v="0.45"/>
    <x v="1"/>
    <s v="plays"/>
    <x v="3530"/>
    <d v="2016-04-10T20:00:00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6"/>
    <n v="1"/>
    <n v="0.3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x v="6"/>
    <n v="1"/>
    <n v="0.37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x v="6"/>
    <n v="1"/>
    <n v="1.2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x v="6"/>
    <n v="1"/>
    <n v="0.05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x v="6"/>
    <n v="1"/>
    <n v="0.22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x v="6"/>
    <n v="1"/>
    <n v="0.59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x v="6"/>
    <n v="1"/>
    <n v="0.36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x v="6"/>
    <n v="1"/>
    <n v="0.1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x v="6"/>
    <n v="1"/>
    <n v="0.7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x v="6"/>
    <n v="1"/>
    <n v="1.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x v="6"/>
    <n v="1"/>
    <n v="0.3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x v="6"/>
    <n v="1"/>
    <n v="0.1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x v="6"/>
    <n v="1"/>
    <n v="0.3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x v="6"/>
    <n v="1"/>
    <n v="0.4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x v="6"/>
    <n v="1"/>
    <n v="1.2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x v="6"/>
    <n v="1"/>
    <n v="0.5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x v="6"/>
    <n v="1"/>
    <n v="0.0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x v="6"/>
    <n v="1"/>
    <n v="0.77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6"/>
    <n v="1"/>
    <n v="0.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x v="6"/>
    <n v="1"/>
    <n v="0.1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x v="6"/>
    <n v="1"/>
    <n v="0.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x v="6"/>
    <n v="1"/>
    <n v="0.4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x v="6"/>
    <n v="1"/>
    <n v="0.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x v="6"/>
    <n v="1"/>
    <n v="0.1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x v="6"/>
    <n v="1"/>
    <n v="0.5699999999999999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x v="6"/>
    <n v="1"/>
    <n v="0.4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x v="6"/>
    <n v="1"/>
    <n v="0.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x v="6"/>
    <n v="1"/>
    <n v="0.32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6"/>
    <n v="1"/>
    <n v="0.28999999999999998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x v="6"/>
    <n v="1"/>
    <n v="0.0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x v="6"/>
    <n v="1"/>
    <n v="0.1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x v="6"/>
    <n v="1"/>
    <n v="0.1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x v="6"/>
    <n v="1"/>
    <n v="0.24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6"/>
    <n v="1"/>
    <n v="0.35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x v="6"/>
    <n v="1"/>
    <n v="0.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x v="6"/>
    <n v="1"/>
    <n v="0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6"/>
    <n v="1"/>
    <n v="0.1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6"/>
    <n v="1"/>
    <n v="0.3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x v="6"/>
    <n v="1"/>
    <n v="0.12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x v="6"/>
    <n v="1"/>
    <n v="0.1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x v="6"/>
    <n v="1"/>
    <n v="0.2"/>
    <x v="1"/>
    <s v="plays"/>
    <x v="3571"/>
    <d v="2014-10-30T20:36:53"/>
    <x v="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x v="6"/>
    <n v="1"/>
    <n v="0.5600000000000000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x v="6"/>
    <n v="1"/>
    <n v="0.06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x v="6"/>
    <n v="1"/>
    <n v="0.1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x v="6"/>
    <n v="1"/>
    <n v="0.05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x v="6"/>
    <n v="1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x v="6"/>
    <n v="1"/>
    <n v="0.1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x v="6"/>
    <n v="1"/>
    <n v="0.1400000000000000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x v="6"/>
    <n v="1"/>
    <n v="0.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x v="6"/>
    <n v="1"/>
    <n v="0.1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x v="6"/>
    <n v="1"/>
    <n v="0.1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6"/>
    <n v="1"/>
    <n v="0.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x v="6"/>
    <n v="1"/>
    <n v="0.2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x v="6"/>
    <n v="1"/>
    <n v="0.0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x v="6"/>
    <n v="1"/>
    <n v="0.22"/>
    <x v="1"/>
    <s v="plays"/>
    <x v="3585"/>
    <d v="2014-12-21T17:11:30"/>
    <x v="3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x v="6"/>
    <n v="1"/>
    <n v="0.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x v="6"/>
    <n v="1"/>
    <n v="0.1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x v="6"/>
    <n v="1"/>
    <n v="0.4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x v="6"/>
    <n v="1"/>
    <n v="0.0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x v="6"/>
    <n v="1"/>
    <n v="7.0000000000000007E-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x v="6"/>
    <n v="1"/>
    <n v="0.2800000000000000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x v="6"/>
    <n v="1"/>
    <n v="0.1400000000000000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x v="6"/>
    <n v="1"/>
    <n v="0.1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x v="6"/>
    <n v="1"/>
    <n v="0.14000000000000001"/>
    <x v="1"/>
    <s v="plays"/>
    <x v="3594"/>
    <d v="2016-09-04T01:36:22"/>
    <x v="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x v="6"/>
    <n v="1"/>
    <n v="0.08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x v="6"/>
    <n v="1"/>
    <n v="0.33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x v="6"/>
    <n v="1"/>
    <n v="0.15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6"/>
    <n v="1"/>
    <n v="0.1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x v="6"/>
    <n v="0"/>
    <n v="0.24"/>
    <x v="1"/>
    <s v="plays"/>
    <x v="3599"/>
    <d v="2015-08-30T00:00:00"/>
    <x v="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x v="6"/>
    <n v="0"/>
    <n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x v="6"/>
    <n v="0"/>
    <n v="0.08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x v="6"/>
    <n v="0"/>
    <n v="0.0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x v="6"/>
    <n v="0"/>
    <n v="0.0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x v="6"/>
    <n v="0"/>
    <n v="0.04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x v="6"/>
    <n v="0"/>
    <n v="0.2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x v="6"/>
    <n v="0"/>
    <n v="0.05"/>
    <x v="1"/>
    <s v="plays"/>
    <x v="3606"/>
    <d v="2016-08-14T14:30:57"/>
    <x v="2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x v="6"/>
    <n v="0"/>
    <n v="0.1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x v="6"/>
    <n v="0"/>
    <n v="0.1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x v="6"/>
    <n v="0"/>
    <n v="0.1400000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6"/>
    <n v="0"/>
    <n v="0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x v="6"/>
    <n v="0"/>
    <n v="0.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x v="6"/>
    <n v="0"/>
    <n v="0.05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x v="6"/>
    <n v="0"/>
    <n v="0.1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x v="6"/>
    <n v="0"/>
    <n v="0.0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x v="6"/>
    <n v="0"/>
    <n v="0.0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x v="6"/>
    <n v="0"/>
    <n v="0.0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x v="6"/>
    <n v="0"/>
    <n v="0.04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x v="6"/>
    <n v="0"/>
    <n v="0.0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6"/>
    <n v="0"/>
    <n v="0.12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x v="6"/>
    <n v="0"/>
    <n v="0.0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x v="6"/>
    <n v="0"/>
    <n v="0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6"/>
    <n v="0"/>
    <n v="0.1"/>
    <x v="1"/>
    <s v="plays"/>
    <x v="3622"/>
    <d v="2014-09-28T03:23:00"/>
    <x v="3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x v="6"/>
    <n v="0"/>
    <n v="0.06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x v="6"/>
    <n v="0"/>
    <n v="0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x v="6"/>
    <n v="0"/>
    <n v="0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x v="6"/>
    <n v="0"/>
    <n v="0.04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x v="6"/>
    <n v="0"/>
    <n v="7.0000000000000007E-2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"/>
    <n v="2"/>
    <x v="2"/>
    <s v="US"/>
    <s v="USD"/>
    <n v="1450040396"/>
    <n v="1444852796"/>
    <b v="0"/>
    <n v="0"/>
    <b v="0"/>
    <x v="40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1000"/>
    <n v="2"/>
    <x v="2"/>
    <s v="GB"/>
    <s v="GBP"/>
    <n v="1417295990"/>
    <n v="1414700390"/>
    <b v="0"/>
    <n v="1"/>
    <b v="0"/>
    <x v="40"/>
    <n v="0"/>
    <n v="2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000"/>
    <n v="2"/>
    <x v="2"/>
    <s v="US"/>
    <s v="USD"/>
    <n v="1411444740"/>
    <n v="1409335497"/>
    <b v="0"/>
    <n v="59"/>
    <b v="0"/>
    <x v="40"/>
    <n v="0"/>
    <n v="0.03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1000"/>
    <n v="1"/>
    <x v="2"/>
    <s v="GB"/>
    <s v="GBP"/>
    <n v="1416781749"/>
    <n v="1415053749"/>
    <b v="0"/>
    <n v="1"/>
    <b v="0"/>
    <x v="40"/>
    <n v="0"/>
    <n v="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1000"/>
    <n v="1"/>
    <x v="2"/>
    <s v="US"/>
    <s v="USD"/>
    <n v="1479517200"/>
    <n v="1475765867"/>
    <b v="0"/>
    <n v="31"/>
    <b v="0"/>
    <x v="40"/>
    <n v="0"/>
    <n v="0.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1000"/>
    <n v="1"/>
    <x v="2"/>
    <s v="CA"/>
    <s v="CAD"/>
    <n v="1484366340"/>
    <n v="1480219174"/>
    <b v="0"/>
    <n v="18"/>
    <b v="0"/>
    <x v="40"/>
    <n v="0"/>
    <n v="0.06"/>
    <x v="1"/>
    <s v="musical"/>
    <x v="3634"/>
    <d v="2017-01-14T03:59:00"/>
    <x v="2"/>
  </r>
  <r>
    <n v="3635"/>
    <s v="Mary's Son"/>
    <s v="Mary's Son is a pop opera about Jesus and the hope he brings to all people."/>
    <n v="1000"/>
    <n v="1"/>
    <x v="2"/>
    <s v="US"/>
    <s v="USD"/>
    <n v="1461186676"/>
    <n v="1458594676"/>
    <b v="0"/>
    <n v="10"/>
    <b v="0"/>
    <x v="40"/>
    <n v="0"/>
    <n v="0.1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000"/>
    <n v="1"/>
    <x v="2"/>
    <s v="US"/>
    <s v="USD"/>
    <n v="1442248829"/>
    <n v="1439224829"/>
    <b v="0"/>
    <n v="0"/>
    <b v="0"/>
    <x v="40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1000"/>
    <n v="1"/>
    <x v="2"/>
    <s v="US"/>
    <s v="USD"/>
    <n v="1420130935"/>
    <n v="1417538935"/>
    <b v="0"/>
    <n v="14"/>
    <b v="0"/>
    <x v="40"/>
    <n v="0"/>
    <n v="7.0000000000000007E-2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1000"/>
    <n v="1"/>
    <x v="2"/>
    <s v="CA"/>
    <s v="CAD"/>
    <n v="1429456132"/>
    <n v="1424275732"/>
    <b v="0"/>
    <n v="2"/>
    <b v="0"/>
    <x v="40"/>
    <n v="0"/>
    <n v="0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40"/>
    <n v="0"/>
    <n v="0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2"/>
    <s v="US"/>
    <s v="USD"/>
    <n v="1412485200"/>
    <n v="1410966179"/>
    <b v="0"/>
    <n v="0"/>
    <b v="0"/>
    <x v="40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1000"/>
    <n v="1"/>
    <x v="2"/>
    <s v="DE"/>
    <s v="EUR"/>
    <n v="1448902800"/>
    <n v="1445369727"/>
    <b v="0"/>
    <n v="2"/>
    <b v="0"/>
    <x v="40"/>
    <n v="0"/>
    <n v="0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1000"/>
    <n v="1"/>
    <x v="2"/>
    <s v="US"/>
    <s v="USD"/>
    <n v="1447734439"/>
    <n v="1444274839"/>
    <b v="0"/>
    <n v="0"/>
    <b v="0"/>
    <x v="40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1000"/>
    <n v="1"/>
    <x v="2"/>
    <s v="US"/>
    <s v="USD"/>
    <n v="1457413140"/>
    <n v="1454996887"/>
    <b v="0"/>
    <n v="12"/>
    <b v="0"/>
    <x v="40"/>
    <n v="0"/>
    <n v="0.0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"/>
    <n v="1"/>
    <x v="2"/>
    <s v="US"/>
    <s v="USD"/>
    <n v="1434497400"/>
    <n v="1431770802"/>
    <b v="0"/>
    <n v="8"/>
    <b v="0"/>
    <x v="40"/>
    <n v="0"/>
    <n v="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1000"/>
    <n v="1"/>
    <x v="2"/>
    <s v="GB"/>
    <s v="GBP"/>
    <n v="1475258327"/>
    <n v="1471370327"/>
    <b v="0"/>
    <n v="2"/>
    <b v="0"/>
    <x v="40"/>
    <n v="0"/>
    <n v="0.5"/>
    <x v="1"/>
    <s v="musical"/>
    <x v="3647"/>
    <d v="2016-09-30T17:58:47"/>
    <x v="2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x v="6"/>
    <n v="0"/>
    <n v="0.0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x v="6"/>
    <n v="0"/>
    <n v="0.13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x v="6"/>
    <n v="0"/>
    <n v="0.0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x v="6"/>
    <n v="0"/>
    <n v="0.1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x v="6"/>
    <n v="0"/>
    <n v="0.06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x v="6"/>
    <n v="0"/>
    <n v="0.03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x v="6"/>
    <n v="0"/>
    <n v="0.03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x v="6"/>
    <n v="0"/>
    <n v="0.0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x v="6"/>
    <n v="0"/>
    <n v="0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x v="6"/>
    <n v="0"/>
    <n v="0.05"/>
    <x v="1"/>
    <s v="plays"/>
    <x v="3657"/>
    <d v="2016-06-01T21:42:00"/>
    <x v="2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x v="6"/>
    <n v="0"/>
    <n v="0.0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x v="6"/>
    <n v="0"/>
    <n v="0.0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x v="6"/>
    <n v="0"/>
    <n v="0.0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x v="6"/>
    <n v="0"/>
    <n v="0.0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x v="6"/>
    <n v="0"/>
    <n v="0.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x v="6"/>
    <n v="0"/>
    <n v="0.1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x v="6"/>
    <n v="0"/>
    <n v="0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x v="6"/>
    <n v="0"/>
    <n v="7.0000000000000007E-2"/>
    <x v="1"/>
    <s v="plays"/>
    <x v="3665"/>
    <d v="2015-10-28T19:54:00"/>
    <x v="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x v="6"/>
    <n v="0"/>
    <n v="0.0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x v="6"/>
    <n v="0"/>
    <n v="0.0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x v="6"/>
    <n v="0"/>
    <n v="0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x v="6"/>
    <n v="0"/>
    <n v="0.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x v="6"/>
    <n v="0"/>
    <n v="0.0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x v="6"/>
    <n v="0"/>
    <n v="0.03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x v="6"/>
    <n v="0"/>
    <n v="0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x v="6"/>
    <n v="0"/>
    <n v="0.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x v="6"/>
    <n v="0"/>
    <n v="0.0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x v="6"/>
    <n v="0"/>
    <n v="0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x v="6"/>
    <n v="0"/>
    <n v="0.06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x v="6"/>
    <n v="0"/>
    <n v="0.0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x v="6"/>
    <n v="0"/>
    <n v="0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x v="6"/>
    <n v="0"/>
    <n v="0.0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x v="6"/>
    <n v="0"/>
    <n v="0.0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x v="6"/>
    <n v="0"/>
    <n v="0.06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x v="6"/>
    <n v="0"/>
    <n v="0.0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x v="6"/>
    <n v="0"/>
    <n v="0.02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x v="6"/>
    <n v="0"/>
    <n v="0.0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x v="6"/>
    <n v="0"/>
    <n v="0.0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x v="6"/>
    <n v="0"/>
    <n v="0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x v="6"/>
    <n v="0"/>
    <n v="0.04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x v="6"/>
    <n v="0"/>
    <n v="0.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x v="6"/>
    <n v="0"/>
    <n v="0.0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x v="6"/>
    <n v="0"/>
    <n v="0.03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x v="6"/>
    <n v="0"/>
    <n v="0"/>
    <x v="1"/>
    <s v="plays"/>
    <x v="3691"/>
    <d v="2015-03-02T04:59:00"/>
    <x v="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x v="6"/>
    <n v="0"/>
    <n v="0.0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x v="6"/>
    <n v="0"/>
    <n v="7.0000000000000007E-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x v="6"/>
    <n v="0"/>
    <n v="0.02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x v="6"/>
    <n v="0"/>
    <n v="0.03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x v="6"/>
    <n v="0"/>
    <n v="0.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x v="6"/>
    <n v="0"/>
    <n v="0.03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x v="6"/>
    <n v="0"/>
    <n v="0.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x v="6"/>
    <n v="0"/>
    <n v="0.03"/>
    <x v="1"/>
    <s v="plays"/>
    <x v="3699"/>
    <d v="2014-10-15T14:26:56"/>
    <x v="3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x v="6"/>
    <n v="0"/>
    <n v="0.06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x v="6"/>
    <n v="0"/>
    <n v="0.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x v="6"/>
    <n v="0"/>
    <n v="0.05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x v="6"/>
    <n v="0"/>
    <n v="0.0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x v="6"/>
    <n v="0"/>
    <n v="0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x v="6"/>
    <n v="0"/>
    <n v="0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x v="6"/>
    <n v="0"/>
    <n v="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x v="6"/>
    <n v="0"/>
    <n v="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x v="6"/>
    <n v="0"/>
    <n v="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x v="6"/>
    <n v="0"/>
    <n v="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x v="6"/>
    <n v="0"/>
    <n v="0"/>
    <x v="1"/>
    <s v="plays"/>
    <x v="3710"/>
    <d v="2015-04-03T13:49:48"/>
    <x v="0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x v="6"/>
    <n v="0"/>
    <n v="0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x v="6"/>
    <n v="0"/>
    <n v="0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x v="6"/>
    <n v="0"/>
    <n v="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x v="6"/>
    <n v="0"/>
    <n v="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x v="6"/>
    <n v="0"/>
    <n v="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x v="6"/>
    <n v="0"/>
    <n v="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x v="6"/>
    <n v="0"/>
    <n v="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x v="6"/>
    <n v="0"/>
    <n v="0"/>
    <x v="1"/>
    <s v="plays"/>
    <x v="3718"/>
    <d v="2015-02-27T17:11:15"/>
    <x v="0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x v="6"/>
    <n v="0"/>
    <n v="0"/>
    <x v="1"/>
    <s v="plays"/>
    <x v="3719"/>
    <d v="2015-06-22T17:31:06"/>
    <x v="0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x v="6"/>
    <n v="0"/>
    <n v="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x v="6"/>
    <n v="0"/>
    <n v="0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x v="6"/>
    <n v="0"/>
    <n v="0"/>
    <x v="1"/>
    <s v="plays"/>
    <x v="3722"/>
    <d v="2016-02-11T22:59:00"/>
    <x v="2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x v="6"/>
    <n v="0"/>
    <n v="0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x v="6"/>
    <n v="0"/>
    <n v="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x v="6"/>
    <n v="0"/>
    <n v="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x v="6"/>
    <n v="0"/>
    <n v="0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x v="6"/>
    <n v="0"/>
    <n v="0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750"/>
    <n v="0"/>
    <x v="2"/>
    <s v="US"/>
    <s v="USD"/>
    <n v="1439957176"/>
    <n v="1437365176"/>
    <b v="0"/>
    <n v="31"/>
    <b v="0"/>
    <x v="6"/>
    <n v="0"/>
    <n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2"/>
    <s v="US"/>
    <s v="USD"/>
    <n v="1427082912"/>
    <n v="1423198512"/>
    <b v="0"/>
    <n v="5"/>
    <b v="0"/>
    <x v="6"/>
    <n v="0"/>
    <n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2"/>
    <s v="US"/>
    <s v="USD"/>
    <n v="1439828159"/>
    <n v="1437236159"/>
    <b v="0"/>
    <n v="1"/>
    <b v="0"/>
    <x v="6"/>
    <n v="0"/>
    <n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750"/>
    <n v="0"/>
    <x v="2"/>
    <s v="US"/>
    <s v="USD"/>
    <n v="1420860180"/>
    <n v="1418234646"/>
    <b v="0"/>
    <n v="12"/>
    <b v="0"/>
    <x v="6"/>
    <n v="0"/>
    <n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750"/>
    <n v="0"/>
    <x v="2"/>
    <s v="NL"/>
    <s v="EUR"/>
    <n v="1422100800"/>
    <n v="1416932133"/>
    <b v="0"/>
    <n v="4"/>
    <b v="0"/>
    <x v="6"/>
    <n v="0"/>
    <n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x v="6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750"/>
    <n v="0"/>
    <x v="2"/>
    <s v="US"/>
    <s v="USD"/>
    <n v="1432589896"/>
    <n v="1427405896"/>
    <b v="0"/>
    <n v="7"/>
    <b v="0"/>
    <x v="6"/>
    <n v="0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750"/>
    <n v="0"/>
    <x v="2"/>
    <s v="GB"/>
    <s v="GBP"/>
    <n v="1432831089"/>
    <n v="1430239089"/>
    <b v="0"/>
    <n v="2"/>
    <b v="0"/>
    <x v="6"/>
    <n v="0"/>
    <n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750"/>
    <n v="0"/>
    <x v="2"/>
    <s v="GB"/>
    <s v="GBP"/>
    <n v="1427133600"/>
    <n v="1423847093"/>
    <b v="0"/>
    <n v="1"/>
    <b v="0"/>
    <x v="6"/>
    <n v="0"/>
    <n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50"/>
    <n v="0"/>
    <x v="2"/>
    <s v="US"/>
    <s v="USD"/>
    <n v="1447311540"/>
    <n v="1445358903"/>
    <b v="0"/>
    <n v="4"/>
    <b v="0"/>
    <x v="6"/>
    <n v="0"/>
    <n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745"/>
    <n v="0"/>
    <x v="2"/>
    <s v="GB"/>
    <s v="GBP"/>
    <n v="1405461600"/>
    <n v="1403562705"/>
    <b v="0"/>
    <n v="6"/>
    <b v="0"/>
    <x v="6"/>
    <n v="0"/>
    <n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2"/>
    <s v="GB"/>
    <s v="GBP"/>
    <n v="1468752468"/>
    <n v="1467024468"/>
    <b v="0"/>
    <n v="8"/>
    <b v="0"/>
    <x v="6"/>
    <n v="0"/>
    <n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700"/>
    <n v="0"/>
    <x v="2"/>
    <s v="US"/>
    <s v="USD"/>
    <n v="1407808438"/>
    <n v="1405217355"/>
    <b v="0"/>
    <n v="14"/>
    <b v="0"/>
    <x v="6"/>
    <n v="0"/>
    <n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x v="6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700"/>
    <n v="0"/>
    <x v="2"/>
    <s v="US"/>
    <s v="USD"/>
    <n v="1409980144"/>
    <n v="1407388144"/>
    <b v="0"/>
    <n v="4"/>
    <b v="0"/>
    <x v="6"/>
    <n v="0"/>
    <n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x v="6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x v="6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700"/>
    <n v="0"/>
    <x v="2"/>
    <s v="US"/>
    <s v="USD"/>
    <n v="1407689102"/>
    <n v="1405097102"/>
    <b v="0"/>
    <n v="1"/>
    <b v="0"/>
    <x v="6"/>
    <n v="0"/>
    <n v="0"/>
    <x v="1"/>
    <s v="plays"/>
    <x v="3745"/>
    <d v="2014-08-10T16:45:02"/>
    <x v="3"/>
  </r>
  <r>
    <n v="3746"/>
    <s v="Stage Play Production - &quot;I Love You to Death&quot;"/>
    <s v="Generational curses CAN be broken...right?"/>
    <n v="700"/>
    <n v="0"/>
    <x v="2"/>
    <s v="US"/>
    <s v="USD"/>
    <n v="1475918439"/>
    <n v="1473326439"/>
    <b v="0"/>
    <n v="1"/>
    <b v="0"/>
    <x v="6"/>
    <n v="0"/>
    <n v="0"/>
    <x v="1"/>
    <s v="plays"/>
    <x v="3746"/>
    <d v="2016-10-08T09:20:39"/>
    <x v="2"/>
  </r>
  <r>
    <n v="3747"/>
    <s v="Counting Stars"/>
    <s v="The world premiere of an astonishing new play by acclaimed writer Atiha Sen Gupta."/>
    <n v="700"/>
    <n v="0"/>
    <x v="2"/>
    <s v="GB"/>
    <s v="GBP"/>
    <n v="1436137140"/>
    <n v="1433833896"/>
    <b v="0"/>
    <n v="1"/>
    <b v="0"/>
    <x v="6"/>
    <n v="0"/>
    <n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x v="40"/>
    <n v="0"/>
    <n v="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x v="40"/>
    <n v="0"/>
    <n v="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x v="40"/>
    <n v="0"/>
    <n v="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x v="40"/>
    <n v="0"/>
    <n v="0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x v="40"/>
    <n v="0"/>
    <n v="0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x v="40"/>
    <n v="0"/>
    <n v="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x v="40"/>
    <n v="0"/>
    <n v="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x v="40"/>
    <n v="0"/>
    <n v="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x v="40"/>
    <n v="0"/>
    <n v="0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x v="40"/>
    <n v="0"/>
    <n v="0"/>
    <x v="1"/>
    <s v="musical"/>
    <x v="3757"/>
    <d v="2014-12-01T20:25:15"/>
    <x v="3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x v="40"/>
    <n v="0"/>
    <n v="0"/>
    <x v="1"/>
    <s v="musical"/>
    <x v="3758"/>
    <d v="2014-05-19T05:00:00"/>
    <x v="3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x v="40"/>
    <n v="0"/>
    <n v="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x v="40"/>
    <n v="0"/>
    <n v="0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x v="40"/>
    <n v="0"/>
    <n v="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x v="40"/>
    <n v="0"/>
    <n v="0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x v="40"/>
    <n v="0"/>
    <n v="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x v="40"/>
    <n v="0"/>
    <n v="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x v="40"/>
    <n v="0"/>
    <n v="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x v="40"/>
    <n v="0"/>
    <n v="0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x v="40"/>
    <n v="0"/>
    <n v="0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x v="40"/>
    <n v="0"/>
    <n v="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x v="40"/>
    <n v="0"/>
    <n v="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x v="40"/>
    <n v="0"/>
    <n v="0"/>
    <x v="1"/>
    <s v="musical"/>
    <x v="3770"/>
    <d v="2015-06-13T22:20:10"/>
    <x v="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x v="40"/>
    <n v="0"/>
    <n v="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x v="40"/>
    <n v="0"/>
    <n v="0"/>
    <x v="1"/>
    <s v="musical"/>
    <x v="3772"/>
    <d v="2016-11-29T06:00:00"/>
    <x v="2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x v="40"/>
    <n v="0"/>
    <n v="0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x v="40"/>
    <n v="0"/>
    <n v="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x v="40"/>
    <n v="0"/>
    <n v="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x v="40"/>
    <n v="0"/>
    <n v="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x v="40"/>
    <n v="0"/>
    <n v="0"/>
    <x v="1"/>
    <s v="musical"/>
    <x v="3777"/>
    <d v="2014-09-27T04:00:00"/>
    <x v="3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x v="40"/>
    <n v="0"/>
    <n v="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x v="40"/>
    <n v="0"/>
    <n v="0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x v="40"/>
    <n v="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x v="40"/>
    <n v="0"/>
    <n v="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x v="40"/>
    <n v="0"/>
    <n v="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x v="40"/>
    <n v="0"/>
    <n v="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x v="40"/>
    <n v="0"/>
    <n v="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x v="40"/>
    <n v="0"/>
    <n v="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x v="40"/>
    <n v="0"/>
    <n v="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x v="40"/>
    <n v="0"/>
    <n v="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2"/>
    <s v="US"/>
    <s v="USD"/>
    <n v="1450887480"/>
    <n v="1448469719"/>
    <b v="0"/>
    <n v="1"/>
    <b v="0"/>
    <x v="40"/>
    <n v="0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600"/>
    <n v="0"/>
    <x v="2"/>
    <s v="GB"/>
    <s v="GBP"/>
    <n v="1434395418"/>
    <n v="1431630618"/>
    <b v="0"/>
    <n v="4"/>
    <b v="0"/>
    <x v="40"/>
    <n v="0"/>
    <n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x v="40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x v="40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600"/>
    <n v="0"/>
    <x v="2"/>
    <s v="US"/>
    <s v="USD"/>
    <n v="1436957022"/>
    <n v="1434365022"/>
    <b v="0"/>
    <n v="2"/>
    <b v="0"/>
    <x v="40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2"/>
    <s v="US"/>
    <s v="USD"/>
    <n v="1418769129"/>
    <n v="1416954729"/>
    <b v="0"/>
    <n v="24"/>
    <b v="0"/>
    <x v="40"/>
    <n v="0"/>
    <n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2"/>
    <s v="GB"/>
    <s v="GBP"/>
    <n v="1433685354"/>
    <n v="1431093354"/>
    <b v="0"/>
    <n v="1"/>
    <b v="0"/>
    <x v="40"/>
    <n v="0"/>
    <n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40"/>
    <n v="0"/>
    <n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600"/>
    <n v="0"/>
    <x v="2"/>
    <s v="US"/>
    <s v="USD"/>
    <n v="1484354556"/>
    <n v="1479170556"/>
    <b v="0"/>
    <n v="1"/>
    <b v="0"/>
    <x v="40"/>
    <n v="0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2"/>
    <s v="US"/>
    <s v="USD"/>
    <n v="1429564165"/>
    <n v="1426972165"/>
    <b v="0"/>
    <n v="37"/>
    <b v="0"/>
    <x v="40"/>
    <n v="0"/>
    <n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2"/>
    <s v="US"/>
    <s v="USD"/>
    <n v="1407691248"/>
    <n v="1405099248"/>
    <b v="0"/>
    <n v="5"/>
    <b v="0"/>
    <x v="40"/>
    <n v="0"/>
    <n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600"/>
    <n v="0"/>
    <x v="2"/>
    <s v="US"/>
    <s v="USD"/>
    <n v="1457734843"/>
    <n v="1455142843"/>
    <b v="0"/>
    <n v="4"/>
    <b v="0"/>
    <x v="40"/>
    <n v="0"/>
    <n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600"/>
    <n v="0"/>
    <x v="2"/>
    <s v="US"/>
    <s v="USD"/>
    <n v="1420952340"/>
    <n v="1418146883"/>
    <b v="0"/>
    <n v="16"/>
    <b v="0"/>
    <x v="40"/>
    <n v="0"/>
    <n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600"/>
    <n v="0"/>
    <x v="2"/>
    <s v="US"/>
    <s v="USD"/>
    <n v="1420215216"/>
    <n v="1417536816"/>
    <b v="0"/>
    <n v="9"/>
    <b v="0"/>
    <x v="40"/>
    <n v="0"/>
    <n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x v="40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600"/>
    <n v="0"/>
    <x v="2"/>
    <s v="US"/>
    <s v="USD"/>
    <n v="1457133568"/>
    <n v="1454541568"/>
    <b v="0"/>
    <n v="40"/>
    <b v="0"/>
    <x v="40"/>
    <n v="0"/>
    <n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x v="40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600"/>
    <n v="0"/>
    <x v="2"/>
    <s v="US"/>
    <s v="USD"/>
    <n v="1411852640"/>
    <n v="1406668640"/>
    <b v="0"/>
    <n v="2"/>
    <b v="0"/>
    <x v="40"/>
    <n v="0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2"/>
    <s v="AU"/>
    <s v="AUD"/>
    <n v="1404022381"/>
    <n v="1402294381"/>
    <b v="0"/>
    <n v="1"/>
    <b v="0"/>
    <x v="40"/>
    <n v="0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2"/>
    <s v="US"/>
    <s v="USD"/>
    <n v="1428097739"/>
    <n v="1427492939"/>
    <b v="0"/>
    <n v="9"/>
    <b v="0"/>
    <x v="40"/>
    <n v="0"/>
    <n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x v="6"/>
    <n v="0"/>
    <n v="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x v="6"/>
    <n v="0"/>
    <n v="0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x v="6"/>
    <n v="0"/>
    <n v="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x v="6"/>
    <n v="0"/>
    <n v="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x v="6"/>
    <n v="0"/>
    <n v="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x v="6"/>
    <n v="0"/>
    <n v="0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x v="6"/>
    <n v="0"/>
    <n v="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x v="6"/>
    <n v="0"/>
    <n v="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x v="6"/>
    <n v="0"/>
    <n v="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x v="6"/>
    <n v="0"/>
    <n v="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x v="6"/>
    <n v="0"/>
    <n v="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x v="6"/>
    <n v="0"/>
    <n v="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x v="6"/>
    <n v="0"/>
    <n v="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x v="6"/>
    <n v="0"/>
    <n v="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x v="6"/>
    <n v="0"/>
    <n v="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x v="6"/>
    <n v="0"/>
    <n v="0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x v="6"/>
    <n v="0"/>
    <n v="0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x v="6"/>
    <n v="0"/>
    <n v="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x v="6"/>
    <n v="0"/>
    <n v="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x v="6"/>
    <n v="0"/>
    <n v="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x v="6"/>
    <n v="0"/>
    <n v="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6"/>
    <n v="0"/>
    <n v="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x v="6"/>
    <n v="0"/>
    <n v="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6"/>
    <n v="0"/>
    <n v="0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x v="6"/>
    <n v="0"/>
    <n v="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x v="6"/>
    <n v="0"/>
    <n v="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x v="6"/>
    <n v="0"/>
    <n v="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x v="6"/>
    <n v="0"/>
    <n v="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x v="6"/>
    <n v="0"/>
    <n v="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x v="6"/>
    <n v="0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x v="6"/>
    <n v="0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x v="6"/>
    <n v="0"/>
    <n v="0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x v="6"/>
    <n v="0"/>
    <n v="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2"/>
    <s v="US"/>
    <s v="USD"/>
    <n v="1405882287"/>
    <n v="1400698287"/>
    <b v="1"/>
    <n v="34"/>
    <b v="0"/>
    <x v="6"/>
    <n v="0"/>
    <n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"/>
    <n v="0"/>
    <x v="2"/>
    <s v="GB"/>
    <s v="GBP"/>
    <n v="1399809052"/>
    <n v="1397217052"/>
    <b v="1"/>
    <n v="23"/>
    <b v="0"/>
    <x v="6"/>
    <n v="0"/>
    <n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"/>
    <n v="0"/>
    <x v="2"/>
    <s v="US"/>
    <s v="USD"/>
    <n v="1401587064"/>
    <n v="1399427064"/>
    <b v="1"/>
    <n v="19"/>
    <b v="0"/>
    <x v="6"/>
    <n v="0"/>
    <n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2"/>
    <s v="US"/>
    <s v="USD"/>
    <n v="1401778740"/>
    <n v="1399474134"/>
    <b v="1"/>
    <n v="50"/>
    <b v="0"/>
    <x v="6"/>
    <n v="0"/>
    <n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500"/>
    <n v="0"/>
    <x v="2"/>
    <s v="US"/>
    <s v="USD"/>
    <n v="1443711774"/>
    <n v="1441119774"/>
    <b v="1"/>
    <n v="12"/>
    <b v="0"/>
    <x v="6"/>
    <n v="0"/>
    <n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500"/>
    <n v="0"/>
    <x v="2"/>
    <s v="US"/>
    <s v="USD"/>
    <n v="1412405940"/>
    <n v="1409721542"/>
    <b v="1"/>
    <n v="8"/>
    <b v="0"/>
    <x v="6"/>
    <n v="0"/>
    <n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500"/>
    <n v="0"/>
    <x v="2"/>
    <s v="US"/>
    <s v="USD"/>
    <n v="1437283391"/>
    <n v="1433395391"/>
    <b v="1"/>
    <n v="9"/>
    <b v="0"/>
    <x v="6"/>
    <n v="0"/>
    <n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2"/>
    <s v="US"/>
    <s v="USD"/>
    <n v="1445196989"/>
    <n v="1442604989"/>
    <b v="1"/>
    <n v="43"/>
    <b v="0"/>
    <x v="6"/>
    <n v="0"/>
    <n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500"/>
    <n v="0"/>
    <x v="2"/>
    <s v="DE"/>
    <s v="EUR"/>
    <n v="1434047084"/>
    <n v="1431455084"/>
    <b v="1"/>
    <n v="28"/>
    <b v="0"/>
    <x v="6"/>
    <n v="0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x v="6"/>
    <n v="0"/>
    <n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500"/>
    <n v="0"/>
    <x v="2"/>
    <s v="GB"/>
    <s v="GBP"/>
    <n v="1437129179"/>
    <n v="1434537179"/>
    <b v="1"/>
    <n v="24"/>
    <b v="0"/>
    <x v="6"/>
    <n v="0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500"/>
    <n v="0"/>
    <x v="2"/>
    <s v="US"/>
    <s v="USD"/>
    <n v="1427427276"/>
    <n v="1425270876"/>
    <b v="0"/>
    <n v="2"/>
    <b v="0"/>
    <x v="6"/>
    <n v="0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500"/>
    <n v="0"/>
    <x v="2"/>
    <s v="US"/>
    <s v="USD"/>
    <n v="1409602178"/>
    <n v="1406578178"/>
    <b v="0"/>
    <n v="2"/>
    <b v="0"/>
    <x v="6"/>
    <n v="0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500"/>
    <n v="0"/>
    <x v="2"/>
    <s v="US"/>
    <s v="USD"/>
    <n v="1431206058"/>
    <n v="1428614058"/>
    <b v="0"/>
    <n v="20"/>
    <b v="0"/>
    <x v="6"/>
    <n v="0"/>
    <n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2"/>
    <s v="US"/>
    <s v="USD"/>
    <n v="1427408271"/>
    <n v="1424819871"/>
    <b v="0"/>
    <n v="1"/>
    <b v="0"/>
    <x v="6"/>
    <n v="0"/>
    <n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2"/>
    <s v="US"/>
    <s v="USD"/>
    <n v="1425833403"/>
    <n v="1423245003"/>
    <b v="0"/>
    <n v="1"/>
    <b v="0"/>
    <x v="6"/>
    <n v="0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"/>
    <n v="0"/>
    <x v="2"/>
    <s v="US"/>
    <s v="USD"/>
    <n v="1406913120"/>
    <n v="1404927690"/>
    <b v="0"/>
    <n v="4"/>
    <b v="0"/>
    <x v="6"/>
    <n v="0"/>
    <n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6"/>
    <n v="0"/>
    <n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500"/>
    <n v="0"/>
    <x v="2"/>
    <s v="US"/>
    <s v="USD"/>
    <n v="1403730000"/>
    <n v="1401485207"/>
    <b v="0"/>
    <n v="1"/>
    <b v="0"/>
    <x v="6"/>
    <n v="0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2"/>
    <s v="US"/>
    <s v="USD"/>
    <n v="1407858710"/>
    <n v="1405266710"/>
    <b v="0"/>
    <n v="13"/>
    <b v="0"/>
    <x v="6"/>
    <n v="0"/>
    <n v="0"/>
    <x v="1"/>
    <s v="plays"/>
    <x v="3860"/>
    <d v="2014-08-12T15:51:50"/>
    <x v="3"/>
  </r>
  <r>
    <n v="3861"/>
    <s v="READY OR NOT HERE I COME"/>
    <s v="THE COMING OF THE LORD!"/>
    <n v="500"/>
    <n v="0"/>
    <x v="2"/>
    <s v="US"/>
    <s v="USD"/>
    <n v="1415828820"/>
    <n v="1412258977"/>
    <b v="0"/>
    <n v="1"/>
    <b v="0"/>
    <x v="6"/>
    <n v="0"/>
    <n v="0"/>
    <x v="1"/>
    <s v="plays"/>
    <x v="3861"/>
    <d v="2014-11-12T21:47:00"/>
    <x v="3"/>
  </r>
  <r>
    <n v="3862"/>
    <s v="The Container Play"/>
    <s v="The hit immersive theatre experience of England comes to Corpus Christi!"/>
    <n v="500"/>
    <n v="0"/>
    <x v="2"/>
    <s v="US"/>
    <s v="USD"/>
    <n v="1473699540"/>
    <n v="1472451356"/>
    <b v="0"/>
    <n v="1"/>
    <b v="0"/>
    <x v="6"/>
    <n v="0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x v="6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"/>
    <n v="0"/>
    <x v="2"/>
    <s v="US"/>
    <s v="USD"/>
    <n v="1447799054"/>
    <n v="1445203454"/>
    <b v="0"/>
    <n v="3"/>
    <b v="0"/>
    <x v="6"/>
    <n v="0"/>
    <n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500"/>
    <n v="0"/>
    <x v="2"/>
    <s v="CA"/>
    <s v="CAD"/>
    <n v="1409376600"/>
    <n v="1405957098"/>
    <b v="0"/>
    <n v="14"/>
    <b v="0"/>
    <x v="6"/>
    <n v="0"/>
    <n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500"/>
    <n v="0"/>
    <x v="2"/>
    <s v="US"/>
    <s v="USD"/>
    <n v="1458703740"/>
    <n v="1454453021"/>
    <b v="0"/>
    <n v="2"/>
    <b v="0"/>
    <x v="6"/>
    <n v="0"/>
    <n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500"/>
    <n v="0"/>
    <x v="2"/>
    <s v="US"/>
    <s v="USD"/>
    <n v="1466278339"/>
    <n v="1463686339"/>
    <b v="0"/>
    <n v="5"/>
    <b v="0"/>
    <x v="6"/>
    <n v="0"/>
    <n v="0"/>
    <x v="1"/>
    <s v="plays"/>
    <x v="3867"/>
    <d v="2016-06-18T19:32:19"/>
    <x v="2"/>
  </r>
  <r>
    <n v="3868"/>
    <s v="1000 words (Canceled)"/>
    <s v="New collection of music by Scott Evan Davis!"/>
    <n v="500"/>
    <n v="0"/>
    <x v="1"/>
    <s v="GB"/>
    <s v="GBP"/>
    <n v="1410191405"/>
    <n v="1408031405"/>
    <b v="0"/>
    <n v="1"/>
    <b v="0"/>
    <x v="40"/>
    <n v="0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500"/>
    <n v="0"/>
    <x v="1"/>
    <s v="US"/>
    <s v="USD"/>
    <n v="1426302660"/>
    <n v="1423761792"/>
    <b v="0"/>
    <n v="15"/>
    <b v="0"/>
    <x v="40"/>
    <n v="0"/>
    <n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1"/>
    <s v="US"/>
    <s v="USD"/>
    <n v="1404360478"/>
    <n v="1401768478"/>
    <b v="0"/>
    <n v="10"/>
    <b v="0"/>
    <x v="40"/>
    <n v="0"/>
    <n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500"/>
    <n v="0"/>
    <x v="1"/>
    <s v="US"/>
    <s v="USD"/>
    <n v="1490809450"/>
    <n v="1485629050"/>
    <b v="0"/>
    <n v="3"/>
    <b v="0"/>
    <x v="40"/>
    <n v="0"/>
    <n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x v="40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x v="40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x v="40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x v="40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1"/>
    <s v="GB"/>
    <s v="GBP"/>
    <n v="1454425128"/>
    <n v="1451833128"/>
    <b v="0"/>
    <n v="46"/>
    <b v="0"/>
    <x v="40"/>
    <n v="0"/>
    <n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500"/>
    <n v="0"/>
    <x v="1"/>
    <s v="US"/>
    <s v="USD"/>
    <n v="1481213752"/>
    <n v="1478621752"/>
    <b v="0"/>
    <n v="14"/>
    <b v="0"/>
    <x v="40"/>
    <n v="0"/>
    <n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500"/>
    <n v="0"/>
    <x v="1"/>
    <s v="US"/>
    <s v="USD"/>
    <n v="1435636740"/>
    <n v="1433014746"/>
    <b v="0"/>
    <n v="1"/>
    <b v="0"/>
    <x v="40"/>
    <n v="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x v="40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500"/>
    <n v="0"/>
    <x v="1"/>
    <s v="GB"/>
    <s v="GBP"/>
    <n v="1406761200"/>
    <n v="1403724820"/>
    <b v="0"/>
    <n v="17"/>
    <b v="0"/>
    <x v="40"/>
    <n v="0"/>
    <n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40"/>
    <n v="0"/>
    <n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x v="40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x v="40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x v="40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x v="40"/>
    <n v="0"/>
    <s v="No Backers"/>
    <x v="1"/>
    <s v="musical"/>
    <x v="3885"/>
    <d v="2016-05-09T22:49:51"/>
    <x v="2"/>
  </r>
  <r>
    <n v="3886"/>
    <s v="a (Canceled)"/>
    <n v="1"/>
    <n v="500"/>
    <n v="0"/>
    <x v="1"/>
    <s v="AU"/>
    <s v="AUD"/>
    <n v="1418275702"/>
    <n v="1415683702"/>
    <b v="0"/>
    <n v="0"/>
    <b v="0"/>
    <x v="40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1"/>
    <s v="US"/>
    <s v="USD"/>
    <n v="1430517600"/>
    <n v="1426538129"/>
    <b v="0"/>
    <n v="2"/>
    <b v="0"/>
    <x v="40"/>
    <n v="0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"/>
    <n v="0"/>
    <x v="2"/>
    <s v="GB"/>
    <s v="GBP"/>
    <n v="1488114358"/>
    <n v="1485522358"/>
    <b v="0"/>
    <n v="14"/>
    <b v="0"/>
    <x v="6"/>
    <n v="0"/>
    <n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500"/>
    <n v="0"/>
    <x v="2"/>
    <s v="US"/>
    <s v="USD"/>
    <n v="1420413960"/>
    <n v="1417651630"/>
    <b v="0"/>
    <n v="9"/>
    <b v="0"/>
    <x v="6"/>
    <n v="0"/>
    <n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500"/>
    <n v="0"/>
    <x v="2"/>
    <s v="US"/>
    <s v="USD"/>
    <n v="1439662344"/>
    <n v="1434478344"/>
    <b v="0"/>
    <n v="8"/>
    <b v="0"/>
    <x v="6"/>
    <n v="0"/>
    <n v="0"/>
    <x v="1"/>
    <s v="plays"/>
    <x v="3890"/>
    <d v="2015-08-15T18:12:24"/>
    <x v="0"/>
  </r>
  <r>
    <n v="3891"/>
    <s v="Out of the Box: A Mime Story"/>
    <s v="A comedy about a mime who dreams of becoming a stand up comedian."/>
    <n v="500"/>
    <n v="0"/>
    <x v="2"/>
    <s v="US"/>
    <s v="USD"/>
    <n v="1427086740"/>
    <n v="1424488244"/>
    <b v="0"/>
    <n v="7"/>
    <b v="0"/>
    <x v="6"/>
    <n v="0"/>
    <n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x v="6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"/>
    <n v="0"/>
    <x v="2"/>
    <s v="US"/>
    <s v="USD"/>
    <n v="1404194400"/>
    <n v="1400600840"/>
    <b v="0"/>
    <n v="84"/>
    <b v="0"/>
    <x v="6"/>
    <n v="0"/>
    <n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500"/>
    <n v="0"/>
    <x v="2"/>
    <s v="US"/>
    <s v="USD"/>
    <n v="1481000340"/>
    <n v="1478386812"/>
    <b v="0"/>
    <n v="11"/>
    <b v="0"/>
    <x v="6"/>
    <n v="0"/>
    <n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500"/>
    <n v="0"/>
    <x v="2"/>
    <s v="US"/>
    <s v="USD"/>
    <n v="1425103218"/>
    <n v="1422424818"/>
    <b v="0"/>
    <n v="1"/>
    <b v="0"/>
    <x v="6"/>
    <n v="0"/>
    <n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500"/>
    <n v="0"/>
    <x v="2"/>
    <s v="US"/>
    <s v="USD"/>
    <n v="1402979778"/>
    <n v="1401770178"/>
    <b v="0"/>
    <n v="4"/>
    <b v="0"/>
    <x v="6"/>
    <n v="0"/>
    <n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2"/>
    <s v="NZ"/>
    <s v="NZD"/>
    <n v="1420750683"/>
    <n v="1418158683"/>
    <b v="0"/>
    <n v="10"/>
    <b v="0"/>
    <x v="6"/>
    <n v="0"/>
    <n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2"/>
    <s v="GB"/>
    <s v="GBP"/>
    <n v="1439827200"/>
    <n v="1436355270"/>
    <b v="0"/>
    <n v="16"/>
    <b v="0"/>
    <x v="6"/>
    <n v="0"/>
    <n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500"/>
    <n v="0"/>
    <x v="2"/>
    <s v="US"/>
    <s v="USD"/>
    <n v="1407868561"/>
    <n v="1406140561"/>
    <b v="0"/>
    <n v="2"/>
    <b v="0"/>
    <x v="6"/>
    <n v="0"/>
    <n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500"/>
    <n v="0"/>
    <x v="2"/>
    <s v="US"/>
    <s v="USD"/>
    <n v="1433988791"/>
    <n v="1431396791"/>
    <b v="0"/>
    <n v="5"/>
    <b v="0"/>
    <x v="6"/>
    <n v="0"/>
    <n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2"/>
    <s v="US"/>
    <s v="USD"/>
    <n v="1450554599"/>
    <n v="1447098599"/>
    <b v="0"/>
    <n v="1"/>
    <b v="0"/>
    <x v="6"/>
    <n v="0"/>
    <n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2"/>
    <s v="GB"/>
    <s v="GBP"/>
    <n v="1479125642"/>
    <n v="1476962042"/>
    <b v="0"/>
    <n v="31"/>
    <b v="0"/>
    <x v="6"/>
    <n v="0"/>
    <n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x v="6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500"/>
    <n v="0"/>
    <x v="2"/>
    <s v="US"/>
    <s v="USD"/>
    <n v="1429074240"/>
    <n v="1427866200"/>
    <b v="0"/>
    <n v="2"/>
    <b v="0"/>
    <x v="6"/>
    <n v="0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2"/>
    <s v="GB"/>
    <s v="GBP"/>
    <n v="1434063600"/>
    <n v="1430405903"/>
    <b v="0"/>
    <n v="7"/>
    <b v="0"/>
    <x v="6"/>
    <n v="0"/>
    <n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500"/>
    <n v="0"/>
    <x v="2"/>
    <s v="GB"/>
    <s v="GBP"/>
    <n v="1435325100"/>
    <n v="1432072893"/>
    <b v="0"/>
    <n v="16"/>
    <b v="0"/>
    <x v="6"/>
    <n v="0"/>
    <n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500"/>
    <n v="0"/>
    <x v="2"/>
    <s v="US"/>
    <s v="USD"/>
    <n v="1414354080"/>
    <n v="1411587606"/>
    <b v="0"/>
    <n v="4"/>
    <b v="0"/>
    <x v="6"/>
    <n v="0"/>
    <n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500"/>
    <n v="0"/>
    <x v="2"/>
    <s v="US"/>
    <s v="USD"/>
    <n v="1406603696"/>
    <n v="1405307696"/>
    <b v="0"/>
    <n v="4"/>
    <b v="0"/>
    <x v="6"/>
    <n v="0"/>
    <n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500"/>
    <n v="0"/>
    <x v="2"/>
    <s v="US"/>
    <s v="USD"/>
    <n v="1410424642"/>
    <n v="1407832642"/>
    <b v="0"/>
    <n v="4"/>
    <b v="0"/>
    <x v="6"/>
    <n v="0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500"/>
    <n v="0"/>
    <x v="2"/>
    <s v="US"/>
    <s v="USD"/>
    <n v="1441649397"/>
    <n v="1439057397"/>
    <b v="0"/>
    <n v="3"/>
    <b v="0"/>
    <x v="6"/>
    <n v="0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500"/>
    <n v="0"/>
    <x v="2"/>
    <s v="US"/>
    <s v="USD"/>
    <n v="1417033777"/>
    <n v="1414438177"/>
    <b v="0"/>
    <n v="36"/>
    <b v="0"/>
    <x v="6"/>
    <n v="0"/>
    <n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x v="6"/>
    <n v="0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2"/>
    <s v="US"/>
    <s v="USD"/>
    <n v="1448863449"/>
    <n v="1446267849"/>
    <b v="0"/>
    <n v="7"/>
    <b v="0"/>
    <x v="6"/>
    <n v="0"/>
    <n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2"/>
    <s v="GB"/>
    <s v="GBP"/>
    <n v="1431298740"/>
    <n v="1429558756"/>
    <b v="0"/>
    <n v="27"/>
    <b v="0"/>
    <x v="6"/>
    <n v="0"/>
    <n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500"/>
    <n v="0"/>
    <x v="2"/>
    <s v="GB"/>
    <s v="GBP"/>
    <n v="1464824309"/>
    <n v="1462232309"/>
    <b v="0"/>
    <n v="1"/>
    <b v="0"/>
    <x v="6"/>
    <n v="0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x v="6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500"/>
    <n v="0"/>
    <x v="2"/>
    <s v="GB"/>
    <s v="GBP"/>
    <n v="1410439161"/>
    <n v="1407847161"/>
    <b v="0"/>
    <n v="1"/>
    <b v="0"/>
    <x v="6"/>
    <n v="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500"/>
    <n v="0"/>
    <x v="2"/>
    <s v="GB"/>
    <s v="GBP"/>
    <n v="1407168000"/>
    <n v="1406131023"/>
    <b v="0"/>
    <n v="3"/>
    <b v="0"/>
    <x v="6"/>
    <n v="0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"/>
    <n v="0"/>
    <x v="2"/>
    <s v="GB"/>
    <s v="GBP"/>
    <n v="1453075200"/>
    <n v="1450628773"/>
    <b v="0"/>
    <n v="3"/>
    <b v="0"/>
    <x v="6"/>
    <n v="0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500"/>
    <n v="0"/>
    <x v="2"/>
    <s v="GB"/>
    <s v="GBP"/>
    <n v="1479032260"/>
    <n v="1476436660"/>
    <b v="0"/>
    <n v="3"/>
    <b v="0"/>
    <x v="6"/>
    <n v="0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x v="6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2"/>
    <s v="US"/>
    <s v="USD"/>
    <n v="1425337200"/>
    <n v="1421432810"/>
    <b v="0"/>
    <n v="6"/>
    <b v="0"/>
    <x v="6"/>
    <n v="0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500"/>
    <n v="0"/>
    <x v="2"/>
    <s v="GB"/>
    <s v="GBP"/>
    <n v="1428622271"/>
    <n v="1426203071"/>
    <b v="0"/>
    <n v="17"/>
    <b v="0"/>
    <x v="6"/>
    <n v="0"/>
    <n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2"/>
    <s v="US"/>
    <s v="USD"/>
    <n v="1403823722"/>
    <n v="1401231722"/>
    <b v="0"/>
    <n v="40"/>
    <b v="0"/>
    <x v="6"/>
    <n v="0"/>
    <n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500"/>
    <n v="0"/>
    <x v="2"/>
    <s v="US"/>
    <s v="USD"/>
    <n v="1406753639"/>
    <n v="1404161639"/>
    <b v="0"/>
    <n v="3"/>
    <b v="0"/>
    <x v="6"/>
    <n v="0"/>
    <n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"/>
    <n v="0"/>
    <x v="2"/>
    <s v="AU"/>
    <s v="AUD"/>
    <n v="1419645748"/>
    <n v="1417053748"/>
    <b v="0"/>
    <n v="1"/>
    <b v="0"/>
    <x v="6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2"/>
    <s v="GB"/>
    <s v="GBP"/>
    <n v="1407565504"/>
    <n v="1404973504"/>
    <b v="0"/>
    <n v="2"/>
    <b v="0"/>
    <x v="6"/>
    <n v="0"/>
    <n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"/>
    <n v="0"/>
    <x v="2"/>
    <s v="US"/>
    <s v="USD"/>
    <n v="1444971540"/>
    <n v="1442593427"/>
    <b v="0"/>
    <n v="7"/>
    <b v="0"/>
    <x v="6"/>
    <n v="0"/>
    <n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500"/>
    <n v="0"/>
    <x v="2"/>
    <s v="US"/>
    <s v="USD"/>
    <n v="1474228265"/>
    <n v="1471636265"/>
    <b v="0"/>
    <n v="14"/>
    <b v="0"/>
    <x v="6"/>
    <n v="0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x v="6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x v="6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2"/>
    <s v="US"/>
    <s v="USD"/>
    <n v="1458097364"/>
    <n v="1455508964"/>
    <b v="0"/>
    <n v="1"/>
    <b v="0"/>
    <x v="6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500"/>
    <n v="0"/>
    <x v="2"/>
    <s v="US"/>
    <s v="USD"/>
    <n v="1468716180"/>
    <n v="1466205262"/>
    <b v="0"/>
    <n v="12"/>
    <b v="0"/>
    <x v="6"/>
    <n v="0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"/>
    <n v="0"/>
    <x v="2"/>
    <s v="US"/>
    <s v="USD"/>
    <n v="1443704400"/>
    <n v="1439827639"/>
    <b v="0"/>
    <n v="12"/>
    <b v="0"/>
    <x v="6"/>
    <n v="0"/>
    <n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2"/>
    <s v="GB"/>
    <s v="GBP"/>
    <n v="1443973546"/>
    <n v="1438789546"/>
    <b v="0"/>
    <n v="23"/>
    <b v="0"/>
    <x v="6"/>
    <n v="0"/>
    <n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x v="6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500"/>
    <n v="0"/>
    <x v="2"/>
    <s v="US"/>
    <s v="USD"/>
    <n v="1468249760"/>
    <n v="1465830560"/>
    <b v="0"/>
    <n v="10"/>
    <b v="0"/>
    <x v="6"/>
    <n v="0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500"/>
    <n v="0"/>
    <x v="2"/>
    <s v="US"/>
    <s v="USD"/>
    <n v="1435441454"/>
    <n v="1432763054"/>
    <b v="0"/>
    <n v="5"/>
    <b v="0"/>
    <x v="6"/>
    <n v="0"/>
    <n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"/>
    <n v="0"/>
    <x v="2"/>
    <s v="AU"/>
    <s v="AUD"/>
    <n v="1412656200"/>
    <n v="1412328979"/>
    <b v="0"/>
    <n v="1"/>
    <b v="0"/>
    <x v="6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"/>
    <n v="0"/>
    <x v="2"/>
    <s v="US"/>
    <s v="USD"/>
    <n v="1420199351"/>
    <n v="1416311351"/>
    <b v="0"/>
    <n v="2"/>
    <b v="0"/>
    <x v="6"/>
    <n v="0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2"/>
    <s v="US"/>
    <s v="USD"/>
    <n v="1416877200"/>
    <n v="1414505137"/>
    <b v="0"/>
    <n v="2"/>
    <b v="0"/>
    <x v="6"/>
    <n v="0"/>
    <n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x v="6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2"/>
    <s v="US"/>
    <s v="USD"/>
    <n v="1446483000"/>
    <n v="1443811268"/>
    <b v="0"/>
    <n v="13"/>
    <b v="0"/>
    <x v="6"/>
    <n v="0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x v="6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450"/>
    <n v="0"/>
    <x v="2"/>
    <s v="US"/>
    <s v="USD"/>
    <n v="1431717268"/>
    <n v="1429125268"/>
    <b v="0"/>
    <n v="1"/>
    <b v="0"/>
    <x v="6"/>
    <n v="0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450"/>
    <n v="0"/>
    <x v="2"/>
    <s v="US"/>
    <s v="USD"/>
    <n v="1425110400"/>
    <n v="1422388822"/>
    <b v="0"/>
    <n v="5"/>
    <b v="0"/>
    <x v="6"/>
    <n v="0"/>
    <n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450"/>
    <n v="0"/>
    <x v="2"/>
    <s v="US"/>
    <s v="USD"/>
    <n v="1475378744"/>
    <n v="1472786744"/>
    <b v="0"/>
    <n v="2"/>
    <b v="0"/>
    <x v="6"/>
    <n v="0"/>
    <n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x v="6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2"/>
    <s v="AU"/>
    <s v="AUD"/>
    <n v="1423623221"/>
    <n v="1421031221"/>
    <b v="0"/>
    <n v="32"/>
    <b v="0"/>
    <x v="6"/>
    <n v="0"/>
    <n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20"/>
    <n v="0"/>
    <x v="2"/>
    <s v="US"/>
    <s v="USD"/>
    <n v="1460140500"/>
    <n v="1457628680"/>
    <b v="0"/>
    <n v="1"/>
    <b v="0"/>
    <x v="6"/>
    <n v="0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2"/>
    <s v="IE"/>
    <s v="EUR"/>
    <n v="1462301342"/>
    <n v="1457120942"/>
    <b v="0"/>
    <n v="1"/>
    <b v="0"/>
    <x v="6"/>
    <n v="0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2"/>
    <s v="US"/>
    <s v="USD"/>
    <n v="1445885890"/>
    <n v="1440701890"/>
    <b v="0"/>
    <n v="1"/>
    <b v="0"/>
    <x v="6"/>
    <n v="0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x v="6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x v="6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2"/>
    <s v="US"/>
    <s v="USD"/>
    <n v="1448745741"/>
    <n v="1446150141"/>
    <b v="0"/>
    <n v="8"/>
    <b v="0"/>
    <x v="6"/>
    <n v="0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x v="6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400"/>
    <n v="0"/>
    <x v="2"/>
    <s v="US"/>
    <s v="USD"/>
    <n v="1468020354"/>
    <n v="1464045954"/>
    <b v="0"/>
    <n v="1"/>
    <b v="0"/>
    <x v="6"/>
    <n v="0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400"/>
    <n v="0"/>
    <x v="2"/>
    <s v="US"/>
    <s v="USD"/>
    <n v="1406988000"/>
    <n v="1403822912"/>
    <b v="0"/>
    <n v="16"/>
    <b v="0"/>
    <x v="6"/>
    <n v="0"/>
    <n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2"/>
    <s v="US"/>
    <s v="USD"/>
    <n v="1411930556"/>
    <n v="1409338556"/>
    <b v="0"/>
    <n v="12"/>
    <b v="0"/>
    <x v="6"/>
    <n v="0"/>
    <n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400"/>
    <n v="0"/>
    <x v="2"/>
    <s v="US"/>
    <s v="USD"/>
    <n v="1451852256"/>
    <n v="1449260256"/>
    <b v="0"/>
    <n v="4"/>
    <b v="0"/>
    <x v="6"/>
    <n v="0"/>
    <n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400"/>
    <n v="0"/>
    <x v="2"/>
    <s v="GB"/>
    <s v="GBP"/>
    <n v="1399584210"/>
    <n v="1397683410"/>
    <b v="0"/>
    <n v="2"/>
    <b v="0"/>
    <x v="6"/>
    <n v="0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2"/>
    <s v="GB"/>
    <s v="GBP"/>
    <n v="1448722494"/>
    <n v="1446562494"/>
    <b v="0"/>
    <n v="3"/>
    <b v="0"/>
    <x v="6"/>
    <n v="0"/>
    <n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x v="6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400"/>
    <n v="0"/>
    <x v="2"/>
    <s v="US"/>
    <s v="USD"/>
    <n v="1429460386"/>
    <n v="1424279986"/>
    <b v="0"/>
    <n v="3"/>
    <b v="0"/>
    <x v="6"/>
    <n v="0"/>
    <n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2"/>
    <s v="US"/>
    <s v="USD"/>
    <n v="1460608780"/>
    <n v="1455428380"/>
    <b v="0"/>
    <n v="4"/>
    <b v="0"/>
    <x v="6"/>
    <n v="0"/>
    <n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400"/>
    <n v="0"/>
    <x v="2"/>
    <s v="US"/>
    <s v="USD"/>
    <n v="1406170740"/>
    <n v="1402506278"/>
    <b v="0"/>
    <n v="2"/>
    <b v="0"/>
    <x v="6"/>
    <n v="0"/>
    <n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2"/>
    <s v="US"/>
    <s v="USD"/>
    <n v="1488783507"/>
    <n v="1486191507"/>
    <b v="0"/>
    <n v="10"/>
    <b v="0"/>
    <x v="6"/>
    <n v="0"/>
    <n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400"/>
    <n v="0"/>
    <x v="2"/>
    <s v="US"/>
    <s v="USD"/>
    <n v="1463945673"/>
    <n v="1458761673"/>
    <b v="0"/>
    <n v="11"/>
    <b v="0"/>
    <x v="6"/>
    <n v="0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2"/>
    <s v="US"/>
    <s v="USD"/>
    <n v="1472442900"/>
    <n v="1471638646"/>
    <b v="0"/>
    <n v="6"/>
    <b v="0"/>
    <x v="6"/>
    <n v="0"/>
    <n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2"/>
    <s v="US"/>
    <s v="USD"/>
    <n v="1460925811"/>
    <n v="1458333811"/>
    <b v="0"/>
    <n v="2"/>
    <b v="0"/>
    <x v="6"/>
    <n v="0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350"/>
    <n v="0"/>
    <x v="2"/>
    <s v="US"/>
    <s v="USD"/>
    <n v="1405947126"/>
    <n v="1403355126"/>
    <b v="0"/>
    <n v="6"/>
    <b v="0"/>
    <x v="6"/>
    <n v="0"/>
    <n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350"/>
    <n v="0"/>
    <x v="2"/>
    <s v="US"/>
    <s v="USD"/>
    <n v="1423186634"/>
    <n v="1418002634"/>
    <b v="0"/>
    <n v="8"/>
    <b v="0"/>
    <x v="6"/>
    <n v="0"/>
    <n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2"/>
    <s v="US"/>
    <s v="USD"/>
    <n v="1462766400"/>
    <n v="1460219110"/>
    <b v="0"/>
    <n v="37"/>
    <b v="0"/>
    <x v="6"/>
    <n v="0"/>
    <n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350"/>
    <n v="0"/>
    <x v="2"/>
    <s v="GB"/>
    <s v="GBP"/>
    <n v="1464872848"/>
    <n v="1462280848"/>
    <b v="0"/>
    <n v="11"/>
    <b v="0"/>
    <x v="6"/>
    <n v="0"/>
    <n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x v="6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2"/>
    <s v="US"/>
    <s v="USD"/>
    <n v="1406876400"/>
    <n v="1405024561"/>
    <b v="0"/>
    <n v="10"/>
    <b v="0"/>
    <x v="6"/>
    <n v="0"/>
    <n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350"/>
    <n v="0"/>
    <x v="2"/>
    <s v="US"/>
    <s v="USD"/>
    <n v="1469213732"/>
    <n v="1466621732"/>
    <b v="0"/>
    <n v="6"/>
    <b v="0"/>
    <x v="6"/>
    <n v="0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350"/>
    <n v="0"/>
    <x v="2"/>
    <s v="US"/>
    <s v="USD"/>
    <n v="1422717953"/>
    <n v="1417533953"/>
    <b v="0"/>
    <n v="8"/>
    <b v="0"/>
    <x v="6"/>
    <n v="0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2"/>
    <s v="GB"/>
    <s v="GBP"/>
    <n v="1427659200"/>
    <n v="1425678057"/>
    <b v="0"/>
    <n v="6"/>
    <b v="0"/>
    <x v="6"/>
    <n v="0"/>
    <n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2"/>
    <s v="US"/>
    <s v="USD"/>
    <n v="1404570147"/>
    <n v="1401978147"/>
    <b v="0"/>
    <n v="7"/>
    <b v="0"/>
    <x v="6"/>
    <n v="0"/>
    <n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50"/>
    <n v="0"/>
    <x v="2"/>
    <s v="US"/>
    <s v="USD"/>
    <n v="1468729149"/>
    <n v="1463545149"/>
    <b v="0"/>
    <n v="7"/>
    <b v="0"/>
    <x v="6"/>
    <n v="0"/>
    <n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2"/>
    <s v="GB"/>
    <s v="GBP"/>
    <n v="1436297180"/>
    <n v="1431113180"/>
    <b v="0"/>
    <n v="5"/>
    <b v="0"/>
    <x v="6"/>
    <n v="0"/>
    <n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2"/>
    <s v="US"/>
    <s v="USD"/>
    <n v="1400569140"/>
    <n v="1397854356"/>
    <b v="0"/>
    <n v="46"/>
    <b v="0"/>
    <x v="6"/>
    <n v="0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315"/>
    <n v="0"/>
    <x v="2"/>
    <s v="GB"/>
    <s v="GBP"/>
    <n v="1415404800"/>
    <n v="1412809644"/>
    <b v="0"/>
    <n v="10"/>
    <b v="0"/>
    <x v="6"/>
    <n v="0"/>
    <n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2"/>
    <s v="US"/>
    <s v="USD"/>
    <n v="1456002300"/>
    <n v="1454173120"/>
    <b v="0"/>
    <n v="19"/>
    <b v="0"/>
    <x v="6"/>
    <n v="0"/>
    <n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300"/>
    <n v="0"/>
    <x v="2"/>
    <s v="GB"/>
    <s v="GBP"/>
    <n v="1462539840"/>
    <n v="1460034594"/>
    <b v="0"/>
    <n v="13"/>
    <b v="0"/>
    <x v="6"/>
    <n v="0"/>
    <n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300"/>
    <n v="0"/>
    <x v="2"/>
    <s v="GB"/>
    <s v="GBP"/>
    <n v="1400278290"/>
    <n v="1399414290"/>
    <b v="0"/>
    <n v="13"/>
    <b v="0"/>
    <x v="6"/>
    <n v="0"/>
    <n v="0"/>
    <x v="1"/>
    <s v="plays"/>
    <x v="3987"/>
    <d v="2014-05-16T22:11:30"/>
    <x v="3"/>
  </r>
  <r>
    <n v="3988"/>
    <s v="Folk-Tales: What Stories Do Your Folks Tell?"/>
    <s v="An evening of of stories based both in myth and truth."/>
    <n v="300"/>
    <n v="0"/>
    <x v="2"/>
    <s v="US"/>
    <s v="USD"/>
    <n v="1440813413"/>
    <n v="1439517413"/>
    <b v="0"/>
    <n v="4"/>
    <b v="0"/>
    <x v="6"/>
    <n v="0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x v="6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2"/>
    <s v="GB"/>
    <s v="GBP"/>
    <n v="1456934893"/>
    <n v="1454342893"/>
    <b v="0"/>
    <n v="3"/>
    <b v="0"/>
    <x v="6"/>
    <n v="0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300"/>
    <n v="0"/>
    <x v="2"/>
    <s v="US"/>
    <s v="USD"/>
    <n v="1433086082"/>
    <n v="1430494082"/>
    <b v="0"/>
    <n v="1"/>
    <b v="0"/>
    <x v="6"/>
    <n v="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300"/>
    <n v="0"/>
    <x v="2"/>
    <s v="US"/>
    <s v="USD"/>
    <n v="1449876859"/>
    <n v="1444689259"/>
    <b v="0"/>
    <n v="9"/>
    <b v="0"/>
    <x v="6"/>
    <n v="0"/>
    <n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300"/>
    <n v="0"/>
    <x v="2"/>
    <s v="US"/>
    <s v="USD"/>
    <n v="1431549912"/>
    <n v="1428957912"/>
    <b v="0"/>
    <n v="1"/>
    <b v="0"/>
    <x v="6"/>
    <n v="0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300"/>
    <n v="0"/>
    <x v="2"/>
    <s v="US"/>
    <s v="USD"/>
    <n v="1405761690"/>
    <n v="1403169690"/>
    <b v="0"/>
    <n v="1"/>
    <b v="0"/>
    <x v="6"/>
    <n v="0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2"/>
    <s v="GB"/>
    <s v="GBP"/>
    <n v="1423913220"/>
    <n v="1421339077"/>
    <b v="0"/>
    <n v="4"/>
    <b v="0"/>
    <x v="6"/>
    <n v="0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"/>
    <n v="0"/>
    <x v="2"/>
    <s v="US"/>
    <s v="USD"/>
    <n v="1416499440"/>
    <n v="1415341464"/>
    <b v="0"/>
    <n v="17"/>
    <b v="0"/>
    <x v="6"/>
    <n v="0"/>
    <n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x v="6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300"/>
    <n v="0"/>
    <x v="2"/>
    <s v="US"/>
    <s v="USD"/>
    <n v="1427580426"/>
    <n v="1424992026"/>
    <b v="0"/>
    <n v="12"/>
    <b v="0"/>
    <x v="6"/>
    <n v="0"/>
    <n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2"/>
    <s v="US"/>
    <s v="USD"/>
    <n v="1409514709"/>
    <n v="1406058798"/>
    <b v="0"/>
    <n v="14"/>
    <b v="0"/>
    <x v="6"/>
    <n v="0"/>
    <n v="0"/>
    <x v="1"/>
    <s v="plays"/>
    <x v="3999"/>
    <d v="2014-08-31T19:51:49"/>
    <x v="3"/>
  </r>
  <r>
    <n v="4000"/>
    <s v="The Escorts"/>
    <s v="An Enticing Trip into the World of Assisted Dying"/>
    <n v="300"/>
    <n v="0"/>
    <x v="2"/>
    <s v="US"/>
    <s v="USD"/>
    <n v="1462631358"/>
    <n v="1457450958"/>
    <b v="0"/>
    <n v="1"/>
    <b v="0"/>
    <x v="6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2"/>
    <s v="GB"/>
    <s v="GBP"/>
    <n v="1488394800"/>
    <n v="1486681708"/>
    <b v="0"/>
    <n v="14"/>
    <b v="0"/>
    <x v="6"/>
    <n v="0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300"/>
    <n v="0"/>
    <x v="2"/>
    <s v="US"/>
    <s v="USD"/>
    <n v="1411779761"/>
    <n v="1409187761"/>
    <b v="0"/>
    <n v="4"/>
    <b v="0"/>
    <x v="6"/>
    <n v="0"/>
    <n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300"/>
    <n v="0"/>
    <x v="2"/>
    <s v="US"/>
    <s v="USD"/>
    <n v="1424009147"/>
    <n v="1421417147"/>
    <b v="0"/>
    <n v="2"/>
    <b v="0"/>
    <x v="6"/>
    <n v="0"/>
    <n v="0"/>
    <x v="1"/>
    <s v="plays"/>
    <x v="4003"/>
    <d v="2015-02-15T14:05:47"/>
    <x v="0"/>
  </r>
  <r>
    <n v="4004"/>
    <s v="South Florida Tours"/>
    <s v="Help Launch The Queen Into South Florida!"/>
    <n v="300"/>
    <n v="0"/>
    <x v="2"/>
    <s v="US"/>
    <s v="USD"/>
    <n v="1412740457"/>
    <n v="1410148457"/>
    <b v="0"/>
    <n v="1"/>
    <b v="0"/>
    <x v="6"/>
    <n v="0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"/>
    <n v="0"/>
    <x v="2"/>
    <s v="US"/>
    <s v="USD"/>
    <n v="1413832985"/>
    <n v="1408648985"/>
    <b v="0"/>
    <n v="2"/>
    <b v="0"/>
    <x v="6"/>
    <n v="0"/>
    <n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"/>
    <n v="0"/>
    <x v="2"/>
    <s v="US"/>
    <s v="USD"/>
    <n v="1455647587"/>
    <n v="1453487587"/>
    <b v="0"/>
    <n v="1"/>
    <b v="0"/>
    <x v="6"/>
    <n v="0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300"/>
    <n v="0"/>
    <x v="2"/>
    <s v="US"/>
    <s v="USD"/>
    <n v="1409070480"/>
    <n v="1406572381"/>
    <b v="0"/>
    <n v="1"/>
    <b v="0"/>
    <x v="6"/>
    <n v="0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2"/>
    <s v="GB"/>
    <s v="GBP"/>
    <n v="1437606507"/>
    <n v="1435014507"/>
    <b v="0"/>
    <n v="4"/>
    <b v="0"/>
    <x v="6"/>
    <n v="0"/>
    <n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2"/>
    <s v="GB"/>
    <s v="GBP"/>
    <n v="1410281360"/>
    <n v="1406825360"/>
    <b v="0"/>
    <n v="3"/>
    <b v="0"/>
    <x v="6"/>
    <n v="0"/>
    <n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300"/>
    <n v="0"/>
    <x v="2"/>
    <s v="US"/>
    <s v="USD"/>
    <n v="1414348166"/>
    <n v="1412879366"/>
    <b v="0"/>
    <n v="38"/>
    <b v="0"/>
    <x v="6"/>
    <n v="0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300"/>
    <n v="0"/>
    <x v="2"/>
    <s v="GB"/>
    <s v="GBP"/>
    <n v="1422450278"/>
    <n v="1419858278"/>
    <b v="0"/>
    <n v="4"/>
    <b v="0"/>
    <x v="6"/>
    <n v="0"/>
    <n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x v="6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300"/>
    <n v="0"/>
    <x v="2"/>
    <s v="US"/>
    <s v="USD"/>
    <n v="1424070823"/>
    <n v="1421478823"/>
    <b v="0"/>
    <n v="2"/>
    <b v="0"/>
    <x v="6"/>
    <n v="0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x v="6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300"/>
    <n v="0"/>
    <x v="2"/>
    <s v="US"/>
    <s v="USD"/>
    <n v="1437331463"/>
    <n v="1434739463"/>
    <b v="0"/>
    <n v="1"/>
    <b v="0"/>
    <x v="6"/>
    <n v="0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300"/>
    <n v="0"/>
    <x v="2"/>
    <s v="GB"/>
    <s v="GBP"/>
    <n v="1410987400"/>
    <n v="1408395400"/>
    <b v="0"/>
    <n v="7"/>
    <b v="0"/>
    <x v="6"/>
    <n v="0"/>
    <n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2"/>
    <s v="US"/>
    <s v="USD"/>
    <n v="1409846874"/>
    <n v="1407254874"/>
    <b v="0"/>
    <n v="2"/>
    <b v="0"/>
    <x v="6"/>
    <n v="0"/>
    <n v="0"/>
    <x v="1"/>
    <s v="plays"/>
    <x v="4017"/>
    <d v="2014-09-04T16:07:54"/>
    <x v="3"/>
  </r>
  <r>
    <n v="4018"/>
    <s v="Time Please Fringe"/>
    <s v="Funding for a production of Time Please at the Brighton Fringe 2017... and beyond."/>
    <n v="300"/>
    <n v="0"/>
    <x v="2"/>
    <s v="GB"/>
    <s v="GBP"/>
    <n v="1475877108"/>
    <n v="1473285108"/>
    <b v="0"/>
    <n v="4"/>
    <b v="0"/>
    <x v="6"/>
    <n v="0"/>
    <n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280"/>
    <n v="0"/>
    <x v="2"/>
    <s v="US"/>
    <s v="USD"/>
    <n v="1460737680"/>
    <n v="1455725596"/>
    <b v="0"/>
    <n v="4"/>
    <b v="0"/>
    <x v="6"/>
    <n v="0"/>
    <n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270"/>
    <n v="0"/>
    <x v="2"/>
    <s v="US"/>
    <s v="USD"/>
    <n v="1427168099"/>
    <n v="1424579699"/>
    <b v="0"/>
    <n v="3"/>
    <b v="0"/>
    <x v="6"/>
    <n v="0"/>
    <n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250"/>
    <n v="0"/>
    <x v="2"/>
    <s v="US"/>
    <s v="USD"/>
    <n v="1414360358"/>
    <n v="1409176358"/>
    <b v="0"/>
    <n v="2"/>
    <b v="0"/>
    <x v="6"/>
    <n v="0"/>
    <n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250"/>
    <n v="0"/>
    <x v="2"/>
    <s v="US"/>
    <s v="USD"/>
    <n v="1422759240"/>
    <n v="1418824867"/>
    <b v="0"/>
    <n v="197"/>
    <b v="0"/>
    <x v="6"/>
    <n v="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x v="6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2"/>
    <s v="US"/>
    <s v="USD"/>
    <n v="1441037097"/>
    <n v="1438445097"/>
    <b v="0"/>
    <n v="1"/>
    <b v="0"/>
    <x v="6"/>
    <n v="0"/>
    <n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2"/>
    <s v="FR"/>
    <s v="EUR"/>
    <n v="1437889336"/>
    <n v="1432705336"/>
    <b v="0"/>
    <n v="4"/>
    <b v="0"/>
    <x v="6"/>
    <n v="0"/>
    <n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x v="6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2"/>
    <s v="US"/>
    <s v="USD"/>
    <n v="1487811600"/>
    <n v="1486077481"/>
    <b v="0"/>
    <n v="7"/>
    <b v="0"/>
    <x v="6"/>
    <n v="0"/>
    <n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50"/>
    <n v="0"/>
    <x v="2"/>
    <s v="US"/>
    <s v="USD"/>
    <n v="1402007500"/>
    <n v="1399415500"/>
    <b v="0"/>
    <n v="11"/>
    <b v="0"/>
    <x v="6"/>
    <n v="0"/>
    <n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x v="6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"/>
    <n v="0"/>
    <x v="2"/>
    <s v="US"/>
    <s v="USD"/>
    <n v="1454525340"/>
    <n v="1452008599"/>
    <b v="0"/>
    <n v="6"/>
    <b v="0"/>
    <x v="6"/>
    <n v="0"/>
    <n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x v="6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250"/>
    <n v="0"/>
    <x v="2"/>
    <s v="US"/>
    <s v="USD"/>
    <n v="1450211116"/>
    <n v="1445023516"/>
    <b v="0"/>
    <n v="7"/>
    <b v="0"/>
    <x v="6"/>
    <n v="0"/>
    <n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50"/>
    <n v="0"/>
    <x v="2"/>
    <s v="GB"/>
    <s v="GBP"/>
    <n v="1475398800"/>
    <n v="1472711224"/>
    <b v="0"/>
    <n v="94"/>
    <b v="0"/>
    <x v="6"/>
    <n v="0"/>
    <n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2"/>
    <s v="US"/>
    <s v="USD"/>
    <n v="1428097450"/>
    <n v="1425509050"/>
    <b v="0"/>
    <n v="2"/>
    <b v="0"/>
    <x v="6"/>
    <n v="0"/>
    <n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250"/>
    <n v="0"/>
    <x v="2"/>
    <s v="US"/>
    <s v="USD"/>
    <n v="1413925887"/>
    <n v="1411333887"/>
    <b v="0"/>
    <n v="25"/>
    <b v="0"/>
    <x v="6"/>
    <n v="0"/>
    <n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250"/>
    <n v="0"/>
    <x v="2"/>
    <s v="US"/>
    <s v="USD"/>
    <n v="1404253800"/>
    <n v="1402784964"/>
    <b v="0"/>
    <n v="17"/>
    <b v="0"/>
    <x v="6"/>
    <n v="0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250"/>
    <n v="0"/>
    <x v="2"/>
    <s v="US"/>
    <s v="USD"/>
    <n v="1464099900"/>
    <n v="1462585315"/>
    <b v="0"/>
    <n v="2"/>
    <b v="0"/>
    <x v="6"/>
    <n v="0"/>
    <n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2"/>
    <s v="US"/>
    <s v="USD"/>
    <n v="1413573010"/>
    <n v="1408389010"/>
    <b v="0"/>
    <n v="4"/>
    <b v="0"/>
    <x v="6"/>
    <n v="0"/>
    <n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250"/>
    <n v="0"/>
    <x v="2"/>
    <s v="US"/>
    <s v="USD"/>
    <n v="1448949540"/>
    <n v="1446048367"/>
    <b v="0"/>
    <n v="5"/>
    <b v="0"/>
    <x v="6"/>
    <n v="0"/>
    <n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250"/>
    <n v="0"/>
    <x v="2"/>
    <s v="US"/>
    <s v="USD"/>
    <n v="1437188400"/>
    <n v="1432100004"/>
    <b v="0"/>
    <n v="2"/>
    <b v="0"/>
    <x v="6"/>
    <n v="0"/>
    <n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250"/>
    <n v="0"/>
    <x v="2"/>
    <s v="GB"/>
    <s v="GBP"/>
    <n v="1473160954"/>
    <n v="1467976954"/>
    <b v="0"/>
    <n v="2"/>
    <b v="0"/>
    <x v="6"/>
    <n v="0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250"/>
    <n v="0"/>
    <x v="2"/>
    <s v="US"/>
    <s v="USD"/>
    <n v="1421781360"/>
    <n v="1419213664"/>
    <b v="0"/>
    <n v="3"/>
    <b v="0"/>
    <x v="6"/>
    <n v="0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x v="6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250"/>
    <n v="0"/>
    <x v="2"/>
    <s v="US"/>
    <s v="USD"/>
    <n v="1428642000"/>
    <n v="1426050982"/>
    <b v="0"/>
    <n v="4"/>
    <b v="0"/>
    <x v="6"/>
    <n v="0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225"/>
    <n v="0"/>
    <x v="2"/>
    <s v="AU"/>
    <s v="AUD"/>
    <n v="1408596589"/>
    <n v="1406004589"/>
    <b v="0"/>
    <n v="1"/>
    <b v="0"/>
    <x v="6"/>
    <n v="0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220"/>
    <n v="0"/>
    <x v="2"/>
    <s v="US"/>
    <s v="USD"/>
    <n v="1413992210"/>
    <n v="1411400210"/>
    <b v="0"/>
    <n v="12"/>
    <b v="0"/>
    <x v="6"/>
    <n v="0"/>
    <n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x v="6"/>
    <n v="0"/>
    <n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200"/>
    <n v="0"/>
    <x v="2"/>
    <s v="GB"/>
    <s v="GBP"/>
    <n v="1460373187"/>
    <n v="1457352787"/>
    <b v="0"/>
    <n v="91"/>
    <b v="0"/>
    <x v="6"/>
    <n v="0"/>
    <n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2"/>
    <s v="US"/>
    <s v="USD"/>
    <n v="1436914815"/>
    <n v="1434322815"/>
    <b v="0"/>
    <n v="1"/>
    <b v="0"/>
    <x v="6"/>
    <n v="0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200"/>
    <n v="0"/>
    <x v="2"/>
    <s v="US"/>
    <s v="USD"/>
    <n v="1414077391"/>
    <n v="1411485391"/>
    <b v="0"/>
    <n v="1"/>
    <b v="0"/>
    <x v="6"/>
    <n v="0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x v="6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200"/>
    <n v="0"/>
    <x v="2"/>
    <s v="US"/>
    <s v="USD"/>
    <n v="1413234316"/>
    <n v="1408050316"/>
    <b v="0"/>
    <n v="13"/>
    <b v="0"/>
    <x v="6"/>
    <n v="0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2"/>
    <s v="GB"/>
    <s v="GBP"/>
    <n v="1416081600"/>
    <n v="1413477228"/>
    <b v="0"/>
    <n v="2"/>
    <b v="0"/>
    <x v="6"/>
    <n v="0"/>
    <n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x v="6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2"/>
    <s v="GB"/>
    <s v="GBP"/>
    <n v="1403192031"/>
    <n v="1400600031"/>
    <b v="0"/>
    <n v="21"/>
    <b v="0"/>
    <x v="6"/>
    <n v="0"/>
    <n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200"/>
    <n v="0"/>
    <x v="2"/>
    <s v="US"/>
    <s v="USD"/>
    <n v="1467575940"/>
    <n v="1465856639"/>
    <b v="0"/>
    <n v="9"/>
    <b v="0"/>
    <x v="6"/>
    <n v="0"/>
    <n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2"/>
    <s v="GB"/>
    <s v="GBP"/>
    <n v="1448492400"/>
    <n v="1446506080"/>
    <b v="0"/>
    <n v="6"/>
    <b v="0"/>
    <x v="6"/>
    <n v="0"/>
    <n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200"/>
    <n v="0"/>
    <x v="2"/>
    <s v="US"/>
    <s v="USD"/>
    <n v="1459483140"/>
    <n v="1458178044"/>
    <b v="0"/>
    <n v="4"/>
    <b v="0"/>
    <x v="6"/>
    <n v="0"/>
    <n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200"/>
    <n v="0"/>
    <x v="2"/>
    <s v="CA"/>
    <s v="CAD"/>
    <n v="1410836400"/>
    <n v="1408116152"/>
    <b v="0"/>
    <n v="7"/>
    <b v="0"/>
    <x v="6"/>
    <n v="0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00"/>
    <n v="0"/>
    <x v="2"/>
    <s v="CA"/>
    <s v="CAD"/>
    <n v="1403539200"/>
    <n v="1400604056"/>
    <b v="0"/>
    <n v="5"/>
    <b v="0"/>
    <x v="6"/>
    <n v="0"/>
    <n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x v="6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2"/>
    <s v="US"/>
    <s v="USD"/>
    <n v="1467481468"/>
    <n v="1464889468"/>
    <b v="0"/>
    <n v="3"/>
    <b v="0"/>
    <x v="6"/>
    <n v="0"/>
    <n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199"/>
    <n v="0"/>
    <x v="2"/>
    <s v="GB"/>
    <s v="GBP"/>
    <n v="1403886084"/>
    <n v="1401294084"/>
    <b v="0"/>
    <n v="9"/>
    <b v="0"/>
    <x v="6"/>
    <n v="0"/>
    <n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2"/>
    <s v="AU"/>
    <s v="AUD"/>
    <n v="1430316426"/>
    <n v="1427724426"/>
    <b v="0"/>
    <n v="6"/>
    <b v="0"/>
    <x v="6"/>
    <n v="0"/>
    <n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153"/>
    <n v="0"/>
    <x v="2"/>
    <s v="US"/>
    <s v="USD"/>
    <n v="1407883811"/>
    <n v="1405291811"/>
    <b v="0"/>
    <n v="4"/>
    <b v="0"/>
    <x v="6"/>
    <n v="0"/>
    <n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2"/>
    <s v="US"/>
    <s v="USD"/>
    <n v="1463619388"/>
    <n v="1461027388"/>
    <b v="0"/>
    <n v="1"/>
    <b v="0"/>
    <x v="6"/>
    <n v="0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2"/>
    <s v="US"/>
    <s v="USD"/>
    <n v="1443408550"/>
    <n v="1439952550"/>
    <b v="0"/>
    <n v="17"/>
    <b v="0"/>
    <x v="6"/>
    <n v="0"/>
    <n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150"/>
    <n v="0"/>
    <x v="2"/>
    <s v="US"/>
    <s v="USD"/>
    <n v="1484348700"/>
    <n v="1481756855"/>
    <b v="0"/>
    <n v="1"/>
    <b v="0"/>
    <x v="6"/>
    <n v="0"/>
    <n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50"/>
    <n v="0"/>
    <x v="2"/>
    <s v="GB"/>
    <s v="GBP"/>
    <n v="1425124800"/>
    <n v="1421596356"/>
    <b v="0"/>
    <n v="13"/>
    <b v="0"/>
    <x v="6"/>
    <n v="0"/>
    <n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50"/>
    <n v="0"/>
    <x v="2"/>
    <s v="US"/>
    <s v="USD"/>
    <n v="1425178800"/>
    <n v="1422374420"/>
    <b v="0"/>
    <n v="6"/>
    <b v="0"/>
    <x v="6"/>
    <n v="0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x v="6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2"/>
    <s v="GB"/>
    <s v="GBP"/>
    <n v="1408646111"/>
    <n v="1403462111"/>
    <b v="0"/>
    <n v="2"/>
    <b v="0"/>
    <x v="6"/>
    <n v="0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150"/>
    <n v="0"/>
    <x v="2"/>
    <s v="US"/>
    <s v="USD"/>
    <n v="1431144000"/>
    <n v="1426407426"/>
    <b v="0"/>
    <n v="2"/>
    <b v="0"/>
    <x v="6"/>
    <n v="0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128"/>
    <n v="0"/>
    <x v="2"/>
    <s v="GB"/>
    <s v="GBP"/>
    <n v="1446732975"/>
    <n v="1444137375"/>
    <b v="0"/>
    <n v="21"/>
    <b v="0"/>
    <x v="6"/>
    <n v="0"/>
    <n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2"/>
    <s v="GB"/>
    <s v="GBP"/>
    <n v="1404149280"/>
    <n v="1400547969"/>
    <b v="0"/>
    <n v="13"/>
    <b v="0"/>
    <x v="6"/>
    <n v="0"/>
    <n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x v="6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10"/>
    <n v="0"/>
    <x v="2"/>
    <s v="US"/>
    <s v="USD"/>
    <n v="1482339794"/>
    <n v="1479747794"/>
    <b v="0"/>
    <n v="6"/>
    <b v="0"/>
    <x v="6"/>
    <n v="0"/>
    <n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x v="6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2"/>
    <s v="US"/>
    <s v="USD"/>
    <n v="1466375521"/>
    <n v="1463783521"/>
    <b v="0"/>
    <n v="1"/>
    <b v="0"/>
    <x v="6"/>
    <n v="0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x v="6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100"/>
    <n v="0"/>
    <x v="2"/>
    <s v="US"/>
    <s v="USD"/>
    <n v="1425819425"/>
    <n v="1423231025"/>
    <b v="0"/>
    <n v="12"/>
    <b v="0"/>
    <x v="6"/>
    <n v="0"/>
    <n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00"/>
    <n v="0"/>
    <x v="2"/>
    <s v="US"/>
    <s v="USD"/>
    <n v="1447542000"/>
    <n v="1446179553"/>
    <b v="0"/>
    <n v="2"/>
    <b v="0"/>
    <x v="6"/>
    <n v="0"/>
    <n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100"/>
    <n v="0"/>
    <x v="2"/>
    <s v="US"/>
    <s v="USD"/>
    <n v="1452795416"/>
    <n v="1450203416"/>
    <b v="0"/>
    <n v="6"/>
    <b v="0"/>
    <x v="6"/>
    <n v="0"/>
    <n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100"/>
    <n v="0"/>
    <x v="2"/>
    <s v="IT"/>
    <s v="EUR"/>
    <n v="1476008906"/>
    <n v="1473416906"/>
    <b v="0"/>
    <n v="1"/>
    <b v="0"/>
    <x v="6"/>
    <n v="0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100"/>
    <n v="0"/>
    <x v="2"/>
    <s v="US"/>
    <s v="USD"/>
    <n v="1427169540"/>
    <n v="1424701775"/>
    <b v="0"/>
    <n v="1"/>
    <b v="0"/>
    <x v="6"/>
    <n v="0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"/>
    <n v="0"/>
    <x v="2"/>
    <s v="US"/>
    <s v="USD"/>
    <n v="1448078400"/>
    <n v="1445985299"/>
    <b v="0"/>
    <n v="5"/>
    <b v="0"/>
    <x v="6"/>
    <n v="0"/>
    <n v="0"/>
    <x v="1"/>
    <s v="plays"/>
    <x v="4086"/>
    <d v="2015-11-21T04:00:00"/>
    <x v="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x v="6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100"/>
    <n v="0"/>
    <x v="2"/>
    <s v="GB"/>
    <s v="GBP"/>
    <n v="1421403960"/>
    <n v="1418827324"/>
    <b v="0"/>
    <n v="3"/>
    <b v="0"/>
    <x v="6"/>
    <n v="0"/>
    <n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2"/>
    <s v="US"/>
    <s v="USD"/>
    <n v="1433093700"/>
    <n v="1430242488"/>
    <b v="0"/>
    <n v="8"/>
    <b v="0"/>
    <x v="6"/>
    <n v="0"/>
    <n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"/>
    <n v="0"/>
    <x v="2"/>
    <s v="US"/>
    <s v="USD"/>
    <n v="1438959600"/>
    <n v="1437754137"/>
    <b v="0"/>
    <n v="3"/>
    <b v="0"/>
    <x v="6"/>
    <n v="0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80"/>
    <n v="0"/>
    <x v="2"/>
    <s v="US"/>
    <s v="USD"/>
    <n v="1421410151"/>
    <n v="1418818151"/>
    <b v="0"/>
    <n v="8"/>
    <b v="0"/>
    <x v="6"/>
    <n v="0"/>
    <n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70"/>
    <n v="0"/>
    <x v="2"/>
    <s v="US"/>
    <s v="USD"/>
    <n v="1428205247"/>
    <n v="1423024847"/>
    <b v="0"/>
    <n v="1"/>
    <b v="0"/>
    <x v="6"/>
    <n v="0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70"/>
    <n v="0"/>
    <x v="2"/>
    <s v="GB"/>
    <s v="GBP"/>
    <n v="1440272093"/>
    <n v="1435088093"/>
    <b v="0"/>
    <n v="4"/>
    <b v="0"/>
    <x v="6"/>
    <n v="0"/>
    <n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60"/>
    <n v="0"/>
    <x v="2"/>
    <s v="US"/>
    <s v="USD"/>
    <n v="1413953940"/>
    <n v="1410141900"/>
    <b v="0"/>
    <n v="8"/>
    <b v="0"/>
    <x v="6"/>
    <n v="0"/>
    <n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50"/>
    <n v="0"/>
    <x v="2"/>
    <s v="MX"/>
    <s v="MXN"/>
    <n v="1482108350"/>
    <n v="1479516350"/>
    <b v="0"/>
    <n v="1"/>
    <b v="0"/>
    <x v="6"/>
    <n v="0"/>
    <n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2"/>
    <s v="GB"/>
    <s v="GBP"/>
    <n v="1488271860"/>
    <n v="1484484219"/>
    <b v="0"/>
    <n v="5"/>
    <b v="0"/>
    <x v="6"/>
    <n v="0"/>
    <n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x v="6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x v="6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2"/>
    <s v="US"/>
    <s v="USD"/>
    <n v="1472847873"/>
    <n v="1468959873"/>
    <b v="0"/>
    <n v="1"/>
    <b v="0"/>
    <x v="6"/>
    <n v="0"/>
    <n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x v="6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x v="6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25"/>
    <n v="0"/>
    <x v="2"/>
    <s v="US"/>
    <s v="USD"/>
    <n v="1463343673"/>
    <n v="1460751673"/>
    <b v="0"/>
    <n v="6"/>
    <b v="0"/>
    <x v="6"/>
    <n v="0"/>
    <n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25"/>
    <n v="0"/>
    <x v="2"/>
    <s v="US"/>
    <s v="USD"/>
    <n v="1440613920"/>
    <n v="1435953566"/>
    <b v="0"/>
    <n v="6"/>
    <b v="0"/>
    <x v="6"/>
    <n v="0"/>
    <n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20"/>
    <n v="0"/>
    <x v="2"/>
    <s v="AU"/>
    <s v="AUD"/>
    <n v="1477550434"/>
    <n v="1474958434"/>
    <b v="0"/>
    <n v="14"/>
    <b v="0"/>
    <x v="6"/>
    <n v="0"/>
    <n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13"/>
    <n v="0"/>
    <x v="2"/>
    <s v="MX"/>
    <s v="MXN"/>
    <n v="1482711309"/>
    <n v="1479860109"/>
    <b v="0"/>
    <n v="6"/>
    <b v="0"/>
    <x v="6"/>
    <n v="0"/>
    <n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10"/>
    <n v="0"/>
    <x v="2"/>
    <s v="US"/>
    <s v="USD"/>
    <n v="1427936400"/>
    <n v="1424221866"/>
    <b v="0"/>
    <n v="33"/>
    <b v="0"/>
    <x v="6"/>
    <n v="0"/>
    <n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10"/>
    <n v="0"/>
    <x v="2"/>
    <s v="US"/>
    <s v="USD"/>
    <n v="1411596001"/>
    <n v="1409608801"/>
    <b v="0"/>
    <n v="4"/>
    <b v="0"/>
    <x v="6"/>
    <n v="0"/>
    <n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10"/>
    <n v="0"/>
    <x v="2"/>
    <s v="US"/>
    <s v="USD"/>
    <n v="1488517200"/>
    <n v="1485909937"/>
    <b v="0"/>
    <n v="1"/>
    <b v="0"/>
    <x v="6"/>
    <n v="0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x v="6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2"/>
    <s v="GB"/>
    <s v="GBP"/>
    <n v="1469113351"/>
    <n v="1463929351"/>
    <b v="0"/>
    <n v="6"/>
    <b v="0"/>
    <x v="6"/>
    <n v="0"/>
    <n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1"/>
    <n v="0"/>
    <x v="2"/>
    <s v="US"/>
    <s v="USD"/>
    <n v="1424747740"/>
    <n v="1422155740"/>
    <b v="0"/>
    <n v="6"/>
    <b v="0"/>
    <x v="6"/>
    <n v="0"/>
    <n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2"/>
    <s v="IE"/>
    <s v="EUR"/>
    <n v="1456617600"/>
    <n v="1454280186"/>
    <b v="0"/>
    <n v="1"/>
    <b v="0"/>
    <x v="6"/>
    <n v="0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2"/>
    <s v="US"/>
    <s v="USD"/>
    <n v="1452234840"/>
    <n v="1450619123"/>
    <b v="0"/>
    <n v="3"/>
    <b v="0"/>
    <x v="6"/>
    <n v="0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8B248-82A0-4DCA-8594-D767625683C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6:E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C2D3B-A51F-4428-8782-6A09EC6A1D9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FED88-CFFD-4113-8D6D-D10D8DAD7BF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h="1" x="41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7ECEE-4B45-4469-BAA7-7608915EE745}">
  <sheetPr codeName="Sheet1"/>
  <dimension ref="A3:E20"/>
  <sheetViews>
    <sheetView workbookViewId="0">
      <selection activeCell="B7" sqref="B7:B20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7" width="10.77734375" bestFit="1" customWidth="1"/>
    <col min="8" max="10" width="24.21875" bestFit="1" customWidth="1"/>
    <col min="11" max="11" width="29" bestFit="1" customWidth="1"/>
    <col min="12" max="12" width="19.109375" bestFit="1" customWidth="1"/>
    <col min="13" max="13" width="25.77734375" bestFit="1" customWidth="1"/>
    <col min="14" max="14" width="15.77734375" bestFit="1" customWidth="1"/>
    <col min="15" max="18" width="24.21875" bestFit="1" customWidth="1"/>
    <col min="19" max="19" width="25.77734375" bestFit="1" customWidth="1"/>
    <col min="20" max="20" width="15.77734375" bestFit="1" customWidth="1"/>
    <col min="21" max="22" width="24.21875" bestFit="1" customWidth="1"/>
    <col min="23" max="23" width="25.77734375" bestFit="1" customWidth="1"/>
    <col min="24" max="24" width="15.77734375" bestFit="1" customWidth="1"/>
    <col min="25" max="26" width="24.21875" bestFit="1" customWidth="1"/>
    <col min="27" max="27" width="25.77734375" bestFit="1" customWidth="1"/>
    <col min="28" max="28" width="15.77734375" bestFit="1" customWidth="1"/>
    <col min="29" max="30" width="24.21875" bestFit="1" customWidth="1"/>
    <col min="31" max="31" width="25.77734375" bestFit="1" customWidth="1"/>
    <col min="32" max="32" width="15.77734375" bestFit="1" customWidth="1"/>
    <col min="33" max="34" width="24.21875" bestFit="1" customWidth="1"/>
    <col min="35" max="35" width="25.77734375" bestFit="1" customWidth="1"/>
    <col min="36" max="36" width="15.77734375" bestFit="1" customWidth="1"/>
    <col min="37" max="38" width="24.21875" bestFit="1" customWidth="1"/>
    <col min="39" max="39" width="25.77734375" bestFit="1" customWidth="1"/>
    <col min="40" max="40" width="15.77734375" bestFit="1" customWidth="1"/>
    <col min="41" max="42" width="24.21875" bestFit="1" customWidth="1"/>
    <col min="43" max="43" width="25.77734375" bestFit="1" customWidth="1"/>
    <col min="44" max="44" width="15.77734375" bestFit="1" customWidth="1"/>
    <col min="45" max="46" width="24.21875" bestFit="1" customWidth="1"/>
    <col min="47" max="47" width="25.77734375" bestFit="1" customWidth="1"/>
    <col min="48" max="48" width="15.77734375" bestFit="1" customWidth="1"/>
    <col min="49" max="50" width="24.21875" bestFit="1" customWidth="1"/>
    <col min="51" max="51" width="26.77734375" bestFit="1" customWidth="1"/>
    <col min="52" max="52" width="16.77734375" bestFit="1" customWidth="1"/>
    <col min="53" max="54" width="24.21875" bestFit="1" customWidth="1"/>
    <col min="55" max="55" width="26.77734375" bestFit="1" customWidth="1"/>
    <col min="56" max="56" width="16.77734375" bestFit="1" customWidth="1"/>
    <col min="57" max="58" width="24.21875" bestFit="1" customWidth="1"/>
    <col min="59" max="59" width="26.77734375" bestFit="1" customWidth="1"/>
    <col min="60" max="60" width="16.77734375" bestFit="1" customWidth="1"/>
    <col min="61" max="62" width="24.21875" bestFit="1" customWidth="1"/>
    <col min="63" max="63" width="26.77734375" bestFit="1" customWidth="1"/>
    <col min="64" max="64" width="16.77734375" bestFit="1" customWidth="1"/>
    <col min="65" max="66" width="24.21875" bestFit="1" customWidth="1"/>
    <col min="67" max="67" width="26.77734375" bestFit="1" customWidth="1"/>
    <col min="68" max="68" width="16.77734375" bestFit="1" customWidth="1"/>
    <col min="69" max="70" width="24.21875" bestFit="1" customWidth="1"/>
    <col min="71" max="71" width="28.33203125" bestFit="1" customWidth="1"/>
    <col min="72" max="72" width="18.44140625" bestFit="1" customWidth="1"/>
    <col min="73" max="74" width="24.21875" bestFit="1" customWidth="1"/>
    <col min="75" max="75" width="26.77734375" bestFit="1" customWidth="1"/>
    <col min="76" max="76" width="16.77734375" bestFit="1" customWidth="1"/>
    <col min="77" max="78" width="24.21875" bestFit="1" customWidth="1"/>
    <col min="79" max="79" width="26.77734375" bestFit="1" customWidth="1"/>
    <col min="80" max="80" width="16.77734375" bestFit="1" customWidth="1"/>
    <col min="81" max="82" width="24.21875" bestFit="1" customWidth="1"/>
    <col min="83" max="83" width="26.77734375" bestFit="1" customWidth="1"/>
    <col min="84" max="84" width="16.77734375" bestFit="1" customWidth="1"/>
    <col min="85" max="86" width="24.21875" bestFit="1" customWidth="1"/>
    <col min="87" max="87" width="26.77734375" bestFit="1" customWidth="1"/>
    <col min="88" max="88" width="16.77734375" bestFit="1" customWidth="1"/>
    <col min="89" max="90" width="24.21875" bestFit="1" customWidth="1"/>
    <col min="91" max="91" width="26.77734375" bestFit="1" customWidth="1"/>
    <col min="92" max="92" width="16.77734375" bestFit="1" customWidth="1"/>
    <col min="93" max="94" width="24.21875" bestFit="1" customWidth="1"/>
    <col min="95" max="95" width="26.77734375" bestFit="1" customWidth="1"/>
    <col min="96" max="96" width="16.77734375" bestFit="1" customWidth="1"/>
    <col min="97" max="98" width="24.21875" bestFit="1" customWidth="1"/>
    <col min="99" max="99" width="26.77734375" bestFit="1" customWidth="1"/>
    <col min="100" max="100" width="16.77734375" bestFit="1" customWidth="1"/>
    <col min="101" max="102" width="24.21875" bestFit="1" customWidth="1"/>
    <col min="103" max="103" width="26.77734375" bestFit="1" customWidth="1"/>
    <col min="104" max="104" width="16.77734375" bestFit="1" customWidth="1"/>
    <col min="105" max="106" width="24.21875" bestFit="1" customWidth="1"/>
    <col min="107" max="107" width="26.77734375" bestFit="1" customWidth="1"/>
    <col min="108" max="108" width="16.77734375" bestFit="1" customWidth="1"/>
    <col min="109" max="110" width="24.21875" bestFit="1" customWidth="1"/>
    <col min="111" max="111" width="26.77734375" bestFit="1" customWidth="1"/>
    <col min="112" max="112" width="16.77734375" bestFit="1" customWidth="1"/>
    <col min="113" max="114" width="24.21875" bestFit="1" customWidth="1"/>
    <col min="115" max="115" width="26.77734375" bestFit="1" customWidth="1"/>
    <col min="116" max="116" width="16.77734375" bestFit="1" customWidth="1"/>
    <col min="117" max="118" width="24.21875" bestFit="1" customWidth="1"/>
    <col min="119" max="119" width="26.77734375" bestFit="1" customWidth="1"/>
    <col min="120" max="120" width="16.77734375" bestFit="1" customWidth="1"/>
    <col min="121" max="122" width="24.21875" bestFit="1" customWidth="1"/>
    <col min="123" max="123" width="29.33203125" bestFit="1" customWidth="1"/>
    <col min="124" max="124" width="19.44140625" bestFit="1" customWidth="1"/>
    <col min="125" max="126" width="24.21875" bestFit="1" customWidth="1"/>
    <col min="127" max="127" width="26.77734375" bestFit="1" customWidth="1"/>
    <col min="128" max="128" width="16.77734375" bestFit="1" customWidth="1"/>
    <col min="129" max="130" width="24.21875" bestFit="1" customWidth="1"/>
    <col min="131" max="131" width="26.77734375" bestFit="1" customWidth="1"/>
    <col min="132" max="132" width="16.77734375" bestFit="1" customWidth="1"/>
    <col min="133" max="134" width="24.21875" bestFit="1" customWidth="1"/>
    <col min="135" max="135" width="26.77734375" bestFit="1" customWidth="1"/>
    <col min="136" max="136" width="16.77734375" bestFit="1" customWidth="1"/>
    <col min="137" max="138" width="24.21875" bestFit="1" customWidth="1"/>
    <col min="139" max="139" width="26.77734375" bestFit="1" customWidth="1"/>
    <col min="140" max="140" width="16.77734375" bestFit="1" customWidth="1"/>
    <col min="141" max="142" width="24.21875" bestFit="1" customWidth="1"/>
    <col min="143" max="143" width="26.77734375" bestFit="1" customWidth="1"/>
    <col min="144" max="144" width="16.77734375" bestFit="1" customWidth="1"/>
    <col min="145" max="146" width="24.21875" bestFit="1" customWidth="1"/>
    <col min="147" max="147" width="26.77734375" bestFit="1" customWidth="1"/>
    <col min="148" max="148" width="16.77734375" bestFit="1" customWidth="1"/>
    <col min="149" max="150" width="24.21875" bestFit="1" customWidth="1"/>
    <col min="151" max="151" width="26.77734375" bestFit="1" customWidth="1"/>
    <col min="152" max="152" width="16.77734375" bestFit="1" customWidth="1"/>
    <col min="153" max="154" width="24.21875" bestFit="1" customWidth="1"/>
    <col min="155" max="155" width="29.33203125" bestFit="1" customWidth="1"/>
    <col min="156" max="156" width="19.44140625" bestFit="1" customWidth="1"/>
    <col min="157" max="158" width="24.21875" bestFit="1" customWidth="1"/>
    <col min="159" max="159" width="26.77734375" bestFit="1" customWidth="1"/>
    <col min="160" max="160" width="16.77734375" bestFit="1" customWidth="1"/>
    <col min="161" max="162" width="24.21875" bestFit="1" customWidth="1"/>
    <col min="163" max="163" width="26.77734375" bestFit="1" customWidth="1"/>
    <col min="164" max="164" width="16.77734375" bestFit="1" customWidth="1"/>
    <col min="165" max="166" width="24.21875" bestFit="1" customWidth="1"/>
    <col min="167" max="167" width="26.77734375" bestFit="1" customWidth="1"/>
    <col min="168" max="168" width="16.77734375" bestFit="1" customWidth="1"/>
    <col min="169" max="170" width="24.21875" bestFit="1" customWidth="1"/>
    <col min="171" max="171" width="26.77734375" bestFit="1" customWidth="1"/>
    <col min="172" max="172" width="16.77734375" bestFit="1" customWidth="1"/>
    <col min="173" max="174" width="24.21875" bestFit="1" customWidth="1"/>
    <col min="175" max="175" width="26.77734375" bestFit="1" customWidth="1"/>
    <col min="176" max="176" width="16.77734375" bestFit="1" customWidth="1"/>
    <col min="177" max="178" width="24.21875" bestFit="1" customWidth="1"/>
    <col min="179" max="179" width="26.77734375" bestFit="1" customWidth="1"/>
    <col min="180" max="180" width="16.77734375" bestFit="1" customWidth="1"/>
    <col min="181" max="182" width="24.21875" bestFit="1" customWidth="1"/>
    <col min="183" max="183" width="26.77734375" bestFit="1" customWidth="1"/>
    <col min="184" max="184" width="16.77734375" bestFit="1" customWidth="1"/>
    <col min="185" max="186" width="24.21875" bestFit="1" customWidth="1"/>
    <col min="187" max="187" width="26.77734375" bestFit="1" customWidth="1"/>
    <col min="188" max="188" width="16.77734375" bestFit="1" customWidth="1"/>
    <col min="189" max="190" width="24.21875" bestFit="1" customWidth="1"/>
    <col min="191" max="191" width="29.33203125" bestFit="1" customWidth="1"/>
    <col min="192" max="192" width="19.44140625" bestFit="1" customWidth="1"/>
    <col min="193" max="194" width="24.21875" bestFit="1" customWidth="1"/>
    <col min="195" max="195" width="26.77734375" bestFit="1" customWidth="1"/>
    <col min="196" max="196" width="16.77734375" bestFit="1" customWidth="1"/>
    <col min="197" max="198" width="24.21875" bestFit="1" customWidth="1"/>
    <col min="199" max="199" width="26.77734375" bestFit="1" customWidth="1"/>
    <col min="200" max="200" width="16.77734375" bestFit="1" customWidth="1"/>
    <col min="201" max="202" width="24.21875" bestFit="1" customWidth="1"/>
    <col min="203" max="203" width="29.33203125" bestFit="1" customWidth="1"/>
    <col min="204" max="204" width="19.44140625" bestFit="1" customWidth="1"/>
    <col min="205" max="206" width="24.21875" bestFit="1" customWidth="1"/>
    <col min="207" max="207" width="26.77734375" bestFit="1" customWidth="1"/>
    <col min="208" max="208" width="16.77734375" bestFit="1" customWidth="1"/>
    <col min="209" max="210" width="24.21875" bestFit="1" customWidth="1"/>
    <col min="211" max="211" width="26.77734375" bestFit="1" customWidth="1"/>
    <col min="212" max="212" width="16.77734375" bestFit="1" customWidth="1"/>
    <col min="213" max="214" width="24.21875" bestFit="1" customWidth="1"/>
    <col min="215" max="215" width="26.77734375" bestFit="1" customWidth="1"/>
    <col min="216" max="216" width="16.77734375" bestFit="1" customWidth="1"/>
    <col min="217" max="218" width="24.21875" bestFit="1" customWidth="1"/>
    <col min="219" max="219" width="26.77734375" bestFit="1" customWidth="1"/>
    <col min="220" max="220" width="16.77734375" bestFit="1" customWidth="1"/>
    <col min="221" max="222" width="24.21875" bestFit="1" customWidth="1"/>
    <col min="223" max="223" width="26.77734375" bestFit="1" customWidth="1"/>
    <col min="224" max="224" width="16.77734375" bestFit="1" customWidth="1"/>
    <col min="225" max="226" width="24.21875" bestFit="1" customWidth="1"/>
    <col min="227" max="227" width="26.77734375" bestFit="1" customWidth="1"/>
    <col min="228" max="228" width="16.77734375" bestFit="1" customWidth="1"/>
    <col min="229" max="230" width="24.21875" bestFit="1" customWidth="1"/>
    <col min="231" max="231" width="26.77734375" bestFit="1" customWidth="1"/>
    <col min="232" max="232" width="16.77734375" bestFit="1" customWidth="1"/>
    <col min="233" max="234" width="24.21875" bestFit="1" customWidth="1"/>
    <col min="235" max="235" width="26.77734375" bestFit="1" customWidth="1"/>
    <col min="236" max="236" width="16.77734375" bestFit="1" customWidth="1"/>
    <col min="237" max="238" width="24.21875" bestFit="1" customWidth="1"/>
    <col min="239" max="239" width="26.77734375" bestFit="1" customWidth="1"/>
    <col min="240" max="240" width="16.77734375" bestFit="1" customWidth="1"/>
    <col min="241" max="242" width="24.21875" bestFit="1" customWidth="1"/>
    <col min="243" max="243" width="26.77734375" bestFit="1" customWidth="1"/>
    <col min="244" max="244" width="16.77734375" bestFit="1" customWidth="1"/>
    <col min="245" max="246" width="24.21875" bestFit="1" customWidth="1"/>
    <col min="247" max="247" width="26.77734375" bestFit="1" customWidth="1"/>
    <col min="248" max="248" width="16.77734375" bestFit="1" customWidth="1"/>
    <col min="249" max="250" width="24.21875" bestFit="1" customWidth="1"/>
    <col min="251" max="251" width="26.77734375" bestFit="1" customWidth="1"/>
    <col min="252" max="252" width="16.77734375" bestFit="1" customWidth="1"/>
    <col min="253" max="254" width="24.21875" bestFit="1" customWidth="1"/>
    <col min="255" max="255" width="26.77734375" bestFit="1" customWidth="1"/>
    <col min="256" max="256" width="16.77734375" bestFit="1" customWidth="1"/>
    <col min="257" max="258" width="24.21875" bestFit="1" customWidth="1"/>
    <col min="259" max="259" width="26.77734375" bestFit="1" customWidth="1"/>
    <col min="260" max="260" width="16.77734375" bestFit="1" customWidth="1"/>
    <col min="261" max="262" width="24.21875" bestFit="1" customWidth="1"/>
    <col min="263" max="263" width="26.77734375" bestFit="1" customWidth="1"/>
    <col min="264" max="264" width="16.77734375" bestFit="1" customWidth="1"/>
    <col min="265" max="266" width="24.21875" bestFit="1" customWidth="1"/>
    <col min="267" max="267" width="26.77734375" bestFit="1" customWidth="1"/>
    <col min="268" max="268" width="16.77734375" bestFit="1" customWidth="1"/>
    <col min="269" max="270" width="24.21875" bestFit="1" customWidth="1"/>
    <col min="271" max="271" width="26.77734375" bestFit="1" customWidth="1"/>
    <col min="272" max="272" width="16.77734375" bestFit="1" customWidth="1"/>
    <col min="273" max="274" width="24.21875" bestFit="1" customWidth="1"/>
    <col min="275" max="275" width="26.77734375" bestFit="1" customWidth="1"/>
    <col min="276" max="276" width="16.77734375" bestFit="1" customWidth="1"/>
    <col min="277" max="278" width="24.21875" bestFit="1" customWidth="1"/>
    <col min="279" max="279" width="29.33203125" bestFit="1" customWidth="1"/>
    <col min="280" max="280" width="19.44140625" bestFit="1" customWidth="1"/>
    <col min="281" max="282" width="24.21875" bestFit="1" customWidth="1"/>
    <col min="283" max="283" width="26.77734375" bestFit="1" customWidth="1"/>
    <col min="284" max="284" width="16.77734375" bestFit="1" customWidth="1"/>
    <col min="285" max="288" width="24.21875" bestFit="1" customWidth="1"/>
    <col min="289" max="289" width="26.77734375" bestFit="1" customWidth="1"/>
    <col min="290" max="290" width="16.77734375" bestFit="1" customWidth="1"/>
    <col min="291" max="292" width="24.21875" bestFit="1" customWidth="1"/>
    <col min="293" max="293" width="26.77734375" bestFit="1" customWidth="1"/>
    <col min="294" max="294" width="16.77734375" bestFit="1" customWidth="1"/>
    <col min="295" max="296" width="24.21875" bestFit="1" customWidth="1"/>
    <col min="297" max="297" width="26.77734375" bestFit="1" customWidth="1"/>
    <col min="298" max="298" width="16.77734375" bestFit="1" customWidth="1"/>
    <col min="299" max="300" width="24.21875" bestFit="1" customWidth="1"/>
    <col min="301" max="301" width="26.77734375" bestFit="1" customWidth="1"/>
    <col min="302" max="302" width="16.77734375" bestFit="1" customWidth="1"/>
    <col min="303" max="304" width="24.21875" bestFit="1" customWidth="1"/>
    <col min="305" max="305" width="26.77734375" bestFit="1" customWidth="1"/>
    <col min="306" max="306" width="16.77734375" bestFit="1" customWidth="1"/>
    <col min="307" max="308" width="24.21875" bestFit="1" customWidth="1"/>
    <col min="309" max="309" width="26.77734375" bestFit="1" customWidth="1"/>
    <col min="310" max="310" width="16.77734375" bestFit="1" customWidth="1"/>
    <col min="311" max="312" width="24.21875" bestFit="1" customWidth="1"/>
    <col min="313" max="313" width="26.77734375" bestFit="1" customWidth="1"/>
    <col min="314" max="314" width="16.77734375" bestFit="1" customWidth="1"/>
    <col min="315" max="316" width="24.21875" bestFit="1" customWidth="1"/>
    <col min="317" max="317" width="26.77734375" bestFit="1" customWidth="1"/>
    <col min="318" max="318" width="16.77734375" bestFit="1" customWidth="1"/>
    <col min="319" max="320" width="24.21875" bestFit="1" customWidth="1"/>
    <col min="321" max="321" width="26.77734375" bestFit="1" customWidth="1"/>
    <col min="322" max="322" width="16.77734375" bestFit="1" customWidth="1"/>
    <col min="323" max="324" width="24.21875" bestFit="1" customWidth="1"/>
    <col min="325" max="325" width="26.77734375" bestFit="1" customWidth="1"/>
    <col min="326" max="326" width="16.77734375" bestFit="1" customWidth="1"/>
    <col min="327" max="328" width="24.21875" bestFit="1" customWidth="1"/>
    <col min="329" max="329" width="26.77734375" bestFit="1" customWidth="1"/>
    <col min="330" max="330" width="16.77734375" bestFit="1" customWidth="1"/>
    <col min="331" max="332" width="24.21875" bestFit="1" customWidth="1"/>
    <col min="333" max="333" width="29.33203125" bestFit="1" customWidth="1"/>
    <col min="334" max="334" width="19.44140625" bestFit="1" customWidth="1"/>
    <col min="335" max="336" width="24.21875" bestFit="1" customWidth="1"/>
    <col min="337" max="337" width="26.77734375" bestFit="1" customWidth="1"/>
    <col min="338" max="338" width="16.77734375" bestFit="1" customWidth="1"/>
    <col min="339" max="340" width="24.21875" bestFit="1" customWidth="1"/>
    <col min="341" max="341" width="26.77734375" bestFit="1" customWidth="1"/>
    <col min="342" max="342" width="16.77734375" bestFit="1" customWidth="1"/>
    <col min="343" max="344" width="24.21875" bestFit="1" customWidth="1"/>
    <col min="345" max="345" width="26.77734375" bestFit="1" customWidth="1"/>
    <col min="346" max="346" width="16.77734375" bestFit="1" customWidth="1"/>
    <col min="347" max="348" width="24.21875" bestFit="1" customWidth="1"/>
    <col min="349" max="349" width="26.77734375" bestFit="1" customWidth="1"/>
    <col min="350" max="350" width="16.77734375" bestFit="1" customWidth="1"/>
    <col min="351" max="352" width="24.21875" bestFit="1" customWidth="1"/>
    <col min="353" max="353" width="26.77734375" bestFit="1" customWidth="1"/>
    <col min="354" max="354" width="16.77734375" bestFit="1" customWidth="1"/>
    <col min="355" max="356" width="24.21875" bestFit="1" customWidth="1"/>
    <col min="357" max="357" width="26.77734375" bestFit="1" customWidth="1"/>
    <col min="358" max="358" width="16.77734375" bestFit="1" customWidth="1"/>
    <col min="359" max="360" width="24.21875" bestFit="1" customWidth="1"/>
    <col min="361" max="361" width="26.77734375" bestFit="1" customWidth="1"/>
    <col min="362" max="362" width="16.77734375" bestFit="1" customWidth="1"/>
    <col min="363" max="364" width="24.21875" bestFit="1" customWidth="1"/>
    <col min="365" max="365" width="26.77734375" bestFit="1" customWidth="1"/>
    <col min="366" max="366" width="16.77734375" bestFit="1" customWidth="1"/>
    <col min="367" max="368" width="24.21875" bestFit="1" customWidth="1"/>
    <col min="369" max="369" width="26.77734375" bestFit="1" customWidth="1"/>
    <col min="370" max="370" width="16.77734375" bestFit="1" customWidth="1"/>
    <col min="371" max="372" width="24.21875" bestFit="1" customWidth="1"/>
    <col min="373" max="373" width="26.77734375" bestFit="1" customWidth="1"/>
    <col min="374" max="374" width="16.77734375" bestFit="1" customWidth="1"/>
    <col min="375" max="380" width="24.21875" bestFit="1" customWidth="1"/>
    <col min="381" max="381" width="27.77734375" bestFit="1" customWidth="1"/>
    <col min="382" max="382" width="17.88671875" bestFit="1" customWidth="1"/>
    <col min="383" max="384" width="24.21875" bestFit="1" customWidth="1"/>
    <col min="385" max="385" width="27.77734375" bestFit="1" customWidth="1"/>
    <col min="386" max="386" width="17.88671875" bestFit="1" customWidth="1"/>
    <col min="387" max="388" width="24.21875" bestFit="1" customWidth="1"/>
    <col min="389" max="389" width="27.77734375" bestFit="1" customWidth="1"/>
    <col min="390" max="390" width="17.88671875" bestFit="1" customWidth="1"/>
    <col min="391" max="392" width="24.21875" bestFit="1" customWidth="1"/>
    <col min="393" max="393" width="27.77734375" bestFit="1" customWidth="1"/>
    <col min="394" max="394" width="17.88671875" bestFit="1" customWidth="1"/>
    <col min="395" max="396" width="24.21875" bestFit="1" customWidth="1"/>
    <col min="397" max="397" width="27.77734375" bestFit="1" customWidth="1"/>
    <col min="398" max="398" width="17.88671875" bestFit="1" customWidth="1"/>
    <col min="399" max="400" width="24.21875" bestFit="1" customWidth="1"/>
    <col min="401" max="401" width="27.77734375" bestFit="1" customWidth="1"/>
    <col min="402" max="402" width="17.88671875" bestFit="1" customWidth="1"/>
    <col min="403" max="404" width="24.21875" bestFit="1" customWidth="1"/>
    <col min="405" max="405" width="27.77734375" bestFit="1" customWidth="1"/>
    <col min="406" max="406" width="17.88671875" bestFit="1" customWidth="1"/>
    <col min="407" max="408" width="24.21875" bestFit="1" customWidth="1"/>
    <col min="409" max="409" width="27.77734375" bestFit="1" customWidth="1"/>
    <col min="410" max="410" width="17.88671875" bestFit="1" customWidth="1"/>
    <col min="411" max="412" width="24.21875" bestFit="1" customWidth="1"/>
    <col min="413" max="413" width="27.77734375" bestFit="1" customWidth="1"/>
    <col min="414" max="414" width="17.88671875" bestFit="1" customWidth="1"/>
    <col min="415" max="416" width="24.21875" bestFit="1" customWidth="1"/>
    <col min="417" max="417" width="27.77734375" bestFit="1" customWidth="1"/>
    <col min="418" max="418" width="17.88671875" bestFit="1" customWidth="1"/>
    <col min="419" max="420" width="24.21875" bestFit="1" customWidth="1"/>
    <col min="421" max="421" width="27.77734375" bestFit="1" customWidth="1"/>
    <col min="422" max="422" width="17.88671875" bestFit="1" customWidth="1"/>
    <col min="423" max="424" width="24.21875" bestFit="1" customWidth="1"/>
    <col min="425" max="425" width="27.77734375" bestFit="1" customWidth="1"/>
    <col min="426" max="426" width="17.88671875" bestFit="1" customWidth="1"/>
    <col min="427" max="428" width="24.21875" bestFit="1" customWidth="1"/>
    <col min="429" max="429" width="27.77734375" bestFit="1" customWidth="1"/>
    <col min="430" max="430" width="17.88671875" bestFit="1" customWidth="1"/>
    <col min="431" max="432" width="24.21875" bestFit="1" customWidth="1"/>
    <col min="433" max="433" width="27.77734375" bestFit="1" customWidth="1"/>
    <col min="434" max="434" width="17.88671875" bestFit="1" customWidth="1"/>
    <col min="435" max="436" width="24.21875" bestFit="1" customWidth="1"/>
    <col min="437" max="437" width="27.77734375" bestFit="1" customWidth="1"/>
    <col min="438" max="438" width="17.88671875" bestFit="1" customWidth="1"/>
    <col min="439" max="440" width="24.21875" bestFit="1" customWidth="1"/>
    <col min="441" max="441" width="27.77734375" bestFit="1" customWidth="1"/>
    <col min="442" max="442" width="17.88671875" bestFit="1" customWidth="1"/>
    <col min="443" max="444" width="24.21875" bestFit="1" customWidth="1"/>
    <col min="445" max="445" width="27.77734375" bestFit="1" customWidth="1"/>
    <col min="446" max="446" width="17.88671875" bestFit="1" customWidth="1"/>
    <col min="447" max="448" width="24.21875" bestFit="1" customWidth="1"/>
    <col min="449" max="449" width="27.77734375" bestFit="1" customWidth="1"/>
    <col min="450" max="450" width="17.88671875" bestFit="1" customWidth="1"/>
    <col min="451" max="452" width="24.21875" bestFit="1" customWidth="1"/>
    <col min="453" max="453" width="27.77734375" bestFit="1" customWidth="1"/>
    <col min="454" max="454" width="17.88671875" bestFit="1" customWidth="1"/>
    <col min="455" max="456" width="24.21875" bestFit="1" customWidth="1"/>
    <col min="457" max="457" width="27.77734375" bestFit="1" customWidth="1"/>
    <col min="458" max="458" width="17.88671875" bestFit="1" customWidth="1"/>
    <col min="459" max="460" width="24.21875" bestFit="1" customWidth="1"/>
    <col min="461" max="461" width="27.77734375" bestFit="1" customWidth="1"/>
    <col min="462" max="462" width="17.88671875" bestFit="1" customWidth="1"/>
    <col min="463" max="464" width="24.21875" bestFit="1" customWidth="1"/>
    <col min="465" max="465" width="27.77734375" bestFit="1" customWidth="1"/>
    <col min="466" max="466" width="17.88671875" bestFit="1" customWidth="1"/>
    <col min="467" max="468" width="24.21875" bestFit="1" customWidth="1"/>
    <col min="469" max="469" width="27.77734375" bestFit="1" customWidth="1"/>
    <col min="470" max="470" width="17.88671875" bestFit="1" customWidth="1"/>
    <col min="471" max="472" width="24.21875" bestFit="1" customWidth="1"/>
    <col min="473" max="473" width="27.77734375" bestFit="1" customWidth="1"/>
    <col min="474" max="474" width="17.88671875" bestFit="1" customWidth="1"/>
    <col min="475" max="478" width="24.21875" bestFit="1" customWidth="1"/>
    <col min="479" max="479" width="27.77734375" bestFit="1" customWidth="1"/>
    <col min="480" max="480" width="17.88671875" bestFit="1" customWidth="1"/>
    <col min="481" max="482" width="24.21875" bestFit="1" customWidth="1"/>
    <col min="483" max="483" width="27.77734375" bestFit="1" customWidth="1"/>
    <col min="484" max="484" width="17.88671875" bestFit="1" customWidth="1"/>
    <col min="485" max="486" width="24.21875" bestFit="1" customWidth="1"/>
    <col min="487" max="487" width="27.77734375" bestFit="1" customWidth="1"/>
    <col min="488" max="488" width="17.88671875" bestFit="1" customWidth="1"/>
    <col min="489" max="490" width="24.21875" bestFit="1" customWidth="1"/>
    <col min="491" max="491" width="27.77734375" bestFit="1" customWidth="1"/>
    <col min="492" max="492" width="17.88671875" bestFit="1" customWidth="1"/>
    <col min="493" max="494" width="24.21875" bestFit="1" customWidth="1"/>
    <col min="495" max="495" width="27.77734375" bestFit="1" customWidth="1"/>
    <col min="496" max="496" width="17.88671875" bestFit="1" customWidth="1"/>
    <col min="497" max="498" width="24.21875" bestFit="1" customWidth="1"/>
    <col min="499" max="499" width="27.77734375" bestFit="1" customWidth="1"/>
    <col min="500" max="500" width="17.88671875" bestFit="1" customWidth="1"/>
    <col min="501" max="502" width="24.21875" bestFit="1" customWidth="1"/>
    <col min="503" max="503" width="27.77734375" bestFit="1" customWidth="1"/>
    <col min="504" max="504" width="17.88671875" bestFit="1" customWidth="1"/>
    <col min="505" max="506" width="24.21875" bestFit="1" customWidth="1"/>
    <col min="507" max="507" width="27.77734375" bestFit="1" customWidth="1"/>
    <col min="508" max="508" width="17.88671875" bestFit="1" customWidth="1"/>
    <col min="509" max="510" width="24.21875" bestFit="1" customWidth="1"/>
    <col min="511" max="511" width="27.77734375" bestFit="1" customWidth="1"/>
    <col min="512" max="512" width="17.88671875" bestFit="1" customWidth="1"/>
    <col min="513" max="514" width="24.21875" bestFit="1" customWidth="1"/>
    <col min="515" max="515" width="27.77734375" bestFit="1" customWidth="1"/>
    <col min="516" max="516" width="17.88671875" bestFit="1" customWidth="1"/>
    <col min="517" max="518" width="24.21875" bestFit="1" customWidth="1"/>
    <col min="519" max="519" width="27.77734375" bestFit="1" customWidth="1"/>
    <col min="520" max="520" width="17.88671875" bestFit="1" customWidth="1"/>
    <col min="521" max="522" width="24.21875" bestFit="1" customWidth="1"/>
    <col min="523" max="523" width="27.77734375" bestFit="1" customWidth="1"/>
    <col min="524" max="524" width="17.88671875" bestFit="1" customWidth="1"/>
    <col min="525" max="526" width="24.21875" bestFit="1" customWidth="1"/>
    <col min="527" max="527" width="27.77734375" bestFit="1" customWidth="1"/>
    <col min="528" max="528" width="17.88671875" bestFit="1" customWidth="1"/>
    <col min="529" max="530" width="24.21875" bestFit="1" customWidth="1"/>
    <col min="531" max="531" width="27.77734375" bestFit="1" customWidth="1"/>
    <col min="532" max="532" width="17.88671875" bestFit="1" customWidth="1"/>
    <col min="533" max="534" width="24.21875" bestFit="1" customWidth="1"/>
    <col min="535" max="535" width="27.77734375" bestFit="1" customWidth="1"/>
    <col min="536" max="536" width="17.88671875" bestFit="1" customWidth="1"/>
    <col min="537" max="538" width="24.21875" bestFit="1" customWidth="1"/>
    <col min="539" max="539" width="27.77734375" bestFit="1" customWidth="1"/>
    <col min="540" max="540" width="17.88671875" bestFit="1" customWidth="1"/>
    <col min="541" max="542" width="24.21875" bestFit="1" customWidth="1"/>
    <col min="543" max="543" width="27.77734375" bestFit="1" customWidth="1"/>
    <col min="544" max="544" width="17.88671875" bestFit="1" customWidth="1"/>
    <col min="545" max="546" width="24.21875" bestFit="1" customWidth="1"/>
    <col min="547" max="547" width="27.77734375" bestFit="1" customWidth="1"/>
    <col min="548" max="548" width="17.88671875" bestFit="1" customWidth="1"/>
    <col min="549" max="550" width="24.21875" bestFit="1" customWidth="1"/>
    <col min="551" max="551" width="27.77734375" bestFit="1" customWidth="1"/>
    <col min="552" max="552" width="17.88671875" bestFit="1" customWidth="1"/>
    <col min="553" max="554" width="24.21875" bestFit="1" customWidth="1"/>
    <col min="555" max="555" width="27.77734375" bestFit="1" customWidth="1"/>
    <col min="556" max="556" width="17.88671875" bestFit="1" customWidth="1"/>
    <col min="557" max="558" width="24.21875" bestFit="1" customWidth="1"/>
    <col min="559" max="559" width="27.77734375" bestFit="1" customWidth="1"/>
    <col min="560" max="560" width="17.88671875" bestFit="1" customWidth="1"/>
    <col min="561" max="562" width="24.21875" bestFit="1" customWidth="1"/>
    <col min="563" max="563" width="27.77734375" bestFit="1" customWidth="1"/>
    <col min="564" max="564" width="17.88671875" bestFit="1" customWidth="1"/>
    <col min="565" max="566" width="24.21875" bestFit="1" customWidth="1"/>
    <col min="567" max="567" width="27.77734375" bestFit="1" customWidth="1"/>
    <col min="568" max="568" width="17.88671875" bestFit="1" customWidth="1"/>
    <col min="569" max="570" width="24.21875" bestFit="1" customWidth="1"/>
    <col min="571" max="571" width="27.77734375" bestFit="1" customWidth="1"/>
    <col min="572" max="572" width="17.88671875" bestFit="1" customWidth="1"/>
    <col min="573" max="574" width="24.21875" bestFit="1" customWidth="1"/>
    <col min="575" max="575" width="27.77734375" bestFit="1" customWidth="1"/>
    <col min="576" max="576" width="17.88671875" bestFit="1" customWidth="1"/>
    <col min="577" max="578" width="24.21875" bestFit="1" customWidth="1"/>
    <col min="579" max="579" width="30.44140625" bestFit="1" customWidth="1"/>
    <col min="580" max="580" width="20.44140625" bestFit="1" customWidth="1"/>
    <col min="581" max="582" width="24.21875" bestFit="1" customWidth="1"/>
    <col min="583" max="583" width="27.77734375" bestFit="1" customWidth="1"/>
    <col min="584" max="584" width="17.88671875" bestFit="1" customWidth="1"/>
    <col min="585" max="586" width="24.21875" bestFit="1" customWidth="1"/>
    <col min="587" max="587" width="27.77734375" bestFit="1" customWidth="1"/>
    <col min="588" max="588" width="17.88671875" bestFit="1" customWidth="1"/>
    <col min="589" max="590" width="24.21875" bestFit="1" customWidth="1"/>
    <col min="591" max="591" width="27.77734375" bestFit="1" customWidth="1"/>
    <col min="592" max="592" width="17.88671875" bestFit="1" customWidth="1"/>
    <col min="593" max="594" width="24.21875" bestFit="1" customWidth="1"/>
    <col min="595" max="595" width="27.77734375" bestFit="1" customWidth="1"/>
    <col min="596" max="596" width="17.88671875" bestFit="1" customWidth="1"/>
    <col min="597" max="598" width="24.21875" bestFit="1" customWidth="1"/>
    <col min="599" max="599" width="27.77734375" bestFit="1" customWidth="1"/>
    <col min="600" max="600" width="17.88671875" bestFit="1" customWidth="1"/>
    <col min="601" max="602" width="24.21875" bestFit="1" customWidth="1"/>
    <col min="603" max="603" width="27.77734375" bestFit="1" customWidth="1"/>
    <col min="604" max="604" width="17.88671875" bestFit="1" customWidth="1"/>
    <col min="605" max="606" width="24.21875" bestFit="1" customWidth="1"/>
    <col min="607" max="607" width="27.77734375" bestFit="1" customWidth="1"/>
    <col min="608" max="608" width="17.88671875" bestFit="1" customWidth="1"/>
    <col min="609" max="610" width="24.21875" bestFit="1" customWidth="1"/>
    <col min="611" max="611" width="27.77734375" bestFit="1" customWidth="1"/>
    <col min="612" max="612" width="17.88671875" bestFit="1" customWidth="1"/>
    <col min="613" max="614" width="24.21875" bestFit="1" customWidth="1"/>
    <col min="615" max="615" width="27.77734375" bestFit="1" customWidth="1"/>
    <col min="616" max="616" width="17.88671875" bestFit="1" customWidth="1"/>
    <col min="617" max="618" width="24.21875" bestFit="1" customWidth="1"/>
    <col min="619" max="619" width="27.77734375" bestFit="1" customWidth="1"/>
    <col min="620" max="620" width="17.88671875" bestFit="1" customWidth="1"/>
    <col min="621" max="622" width="24.21875" bestFit="1" customWidth="1"/>
    <col min="623" max="623" width="27.77734375" bestFit="1" customWidth="1"/>
    <col min="624" max="624" width="17.88671875" bestFit="1" customWidth="1"/>
    <col min="625" max="626" width="24.21875" bestFit="1" customWidth="1"/>
    <col min="627" max="627" width="27.77734375" bestFit="1" customWidth="1"/>
    <col min="628" max="628" width="17.88671875" bestFit="1" customWidth="1"/>
    <col min="629" max="630" width="24.21875" bestFit="1" customWidth="1"/>
    <col min="631" max="631" width="27.77734375" bestFit="1" customWidth="1"/>
    <col min="632" max="632" width="17.88671875" bestFit="1" customWidth="1"/>
    <col min="633" max="634" width="24.21875" bestFit="1" customWidth="1"/>
    <col min="635" max="635" width="27.77734375" bestFit="1" customWidth="1"/>
    <col min="636" max="636" width="17.88671875" bestFit="1" customWidth="1"/>
    <col min="637" max="638" width="24.21875" bestFit="1" customWidth="1"/>
    <col min="639" max="639" width="29.33203125" bestFit="1" customWidth="1"/>
    <col min="640" max="640" width="19.44140625" bestFit="1" customWidth="1"/>
    <col min="641" max="642" width="24.21875" bestFit="1" customWidth="1"/>
    <col min="643" max="643" width="27.77734375" bestFit="1" customWidth="1"/>
    <col min="644" max="644" width="17.88671875" bestFit="1" customWidth="1"/>
    <col min="645" max="648" width="24.21875" bestFit="1" customWidth="1"/>
    <col min="649" max="649" width="27.77734375" bestFit="1" customWidth="1"/>
    <col min="650" max="650" width="17.88671875" bestFit="1" customWidth="1"/>
    <col min="651" max="652" width="24.21875" bestFit="1" customWidth="1"/>
    <col min="653" max="653" width="27.77734375" bestFit="1" customWidth="1"/>
    <col min="654" max="654" width="17.88671875" bestFit="1" customWidth="1"/>
    <col min="655" max="656" width="24.21875" bestFit="1" customWidth="1"/>
    <col min="657" max="657" width="27.77734375" bestFit="1" customWidth="1"/>
    <col min="658" max="658" width="17.88671875" bestFit="1" customWidth="1"/>
    <col min="659" max="662" width="24.21875" bestFit="1" customWidth="1"/>
    <col min="663" max="663" width="27.77734375" bestFit="1" customWidth="1"/>
    <col min="664" max="664" width="17.88671875" bestFit="1" customWidth="1"/>
    <col min="665" max="666" width="24.21875" bestFit="1" customWidth="1"/>
    <col min="667" max="667" width="27.77734375" bestFit="1" customWidth="1"/>
    <col min="668" max="668" width="17.88671875" bestFit="1" customWidth="1"/>
    <col min="669" max="670" width="24.21875" bestFit="1" customWidth="1"/>
    <col min="671" max="671" width="27.77734375" bestFit="1" customWidth="1"/>
    <col min="672" max="672" width="17.88671875" bestFit="1" customWidth="1"/>
    <col min="673" max="674" width="24.21875" bestFit="1" customWidth="1"/>
    <col min="675" max="675" width="27.77734375" bestFit="1" customWidth="1"/>
    <col min="676" max="676" width="17.88671875" bestFit="1" customWidth="1"/>
    <col min="677" max="678" width="24.21875" bestFit="1" customWidth="1"/>
    <col min="679" max="679" width="27.77734375" bestFit="1" customWidth="1"/>
    <col min="680" max="680" width="17.88671875" bestFit="1" customWidth="1"/>
    <col min="681" max="682" width="24.21875" bestFit="1" customWidth="1"/>
    <col min="683" max="683" width="27.77734375" bestFit="1" customWidth="1"/>
    <col min="684" max="684" width="17.88671875" bestFit="1" customWidth="1"/>
    <col min="685" max="686" width="24.21875" bestFit="1" customWidth="1"/>
    <col min="687" max="687" width="27.77734375" bestFit="1" customWidth="1"/>
    <col min="688" max="688" width="17.88671875" bestFit="1" customWidth="1"/>
    <col min="689" max="690" width="24.21875" bestFit="1" customWidth="1"/>
    <col min="691" max="691" width="27.77734375" bestFit="1" customWidth="1"/>
    <col min="692" max="692" width="17.88671875" bestFit="1" customWidth="1"/>
    <col min="693" max="694" width="24.21875" bestFit="1" customWidth="1"/>
    <col min="695" max="695" width="27.77734375" bestFit="1" customWidth="1"/>
    <col min="696" max="696" width="17.88671875" bestFit="1" customWidth="1"/>
    <col min="697" max="698" width="24.21875" bestFit="1" customWidth="1"/>
    <col min="699" max="699" width="27.77734375" bestFit="1" customWidth="1"/>
    <col min="700" max="700" width="17.88671875" bestFit="1" customWidth="1"/>
    <col min="701" max="702" width="24.21875" bestFit="1" customWidth="1"/>
    <col min="703" max="703" width="27.77734375" bestFit="1" customWidth="1"/>
    <col min="704" max="704" width="17.88671875" bestFit="1" customWidth="1"/>
    <col min="705" max="706" width="24.21875" bestFit="1" customWidth="1"/>
    <col min="707" max="707" width="27.77734375" bestFit="1" customWidth="1"/>
    <col min="708" max="708" width="17.88671875" bestFit="1" customWidth="1"/>
    <col min="709" max="710" width="24.21875" bestFit="1" customWidth="1"/>
    <col min="711" max="711" width="27.77734375" bestFit="1" customWidth="1"/>
    <col min="712" max="712" width="17.88671875" bestFit="1" customWidth="1"/>
    <col min="713" max="714" width="24.21875" bestFit="1" customWidth="1"/>
    <col min="715" max="715" width="27.77734375" bestFit="1" customWidth="1"/>
    <col min="716" max="716" width="17.88671875" bestFit="1" customWidth="1"/>
    <col min="717" max="720" width="24.21875" bestFit="1" customWidth="1"/>
    <col min="721" max="721" width="27.77734375" bestFit="1" customWidth="1"/>
    <col min="722" max="722" width="17.88671875" bestFit="1" customWidth="1"/>
    <col min="723" max="724" width="24.21875" bestFit="1" customWidth="1"/>
    <col min="725" max="725" width="27.77734375" bestFit="1" customWidth="1"/>
    <col min="726" max="726" width="17.88671875" bestFit="1" customWidth="1"/>
    <col min="727" max="728" width="24.21875" bestFit="1" customWidth="1"/>
    <col min="729" max="729" width="27.77734375" bestFit="1" customWidth="1"/>
    <col min="730" max="730" width="17.88671875" bestFit="1" customWidth="1"/>
    <col min="731" max="732" width="24.21875" bestFit="1" customWidth="1"/>
    <col min="733" max="733" width="27.77734375" bestFit="1" customWidth="1"/>
    <col min="734" max="734" width="17.88671875" bestFit="1" customWidth="1"/>
    <col min="735" max="736" width="24.21875" bestFit="1" customWidth="1"/>
    <col min="737" max="737" width="27.77734375" bestFit="1" customWidth="1"/>
    <col min="738" max="738" width="17.88671875" bestFit="1" customWidth="1"/>
    <col min="739" max="740" width="24.21875" bestFit="1" customWidth="1"/>
    <col min="741" max="741" width="27.77734375" bestFit="1" customWidth="1"/>
    <col min="742" max="742" width="17.88671875" bestFit="1" customWidth="1"/>
    <col min="743" max="744" width="24.21875" bestFit="1" customWidth="1"/>
    <col min="745" max="745" width="27.77734375" bestFit="1" customWidth="1"/>
    <col min="746" max="746" width="17.88671875" bestFit="1" customWidth="1"/>
    <col min="747" max="748" width="24.21875" bestFit="1" customWidth="1"/>
    <col min="749" max="749" width="27.77734375" bestFit="1" customWidth="1"/>
    <col min="750" max="750" width="17.88671875" bestFit="1" customWidth="1"/>
    <col min="751" max="752" width="24.21875" bestFit="1" customWidth="1"/>
    <col min="753" max="753" width="27.77734375" bestFit="1" customWidth="1"/>
    <col min="754" max="754" width="17.88671875" bestFit="1" customWidth="1"/>
    <col min="755" max="756" width="24.21875" bestFit="1" customWidth="1"/>
    <col min="757" max="757" width="27.77734375" bestFit="1" customWidth="1"/>
    <col min="758" max="758" width="17.88671875" bestFit="1" customWidth="1"/>
    <col min="759" max="760" width="24.21875" bestFit="1" customWidth="1"/>
    <col min="761" max="761" width="27.77734375" bestFit="1" customWidth="1"/>
    <col min="762" max="762" width="17.88671875" bestFit="1" customWidth="1"/>
    <col min="763" max="764" width="24.21875" bestFit="1" customWidth="1"/>
    <col min="765" max="765" width="27.77734375" bestFit="1" customWidth="1"/>
    <col min="766" max="766" width="17.88671875" bestFit="1" customWidth="1"/>
    <col min="767" max="768" width="24.21875" bestFit="1" customWidth="1"/>
    <col min="769" max="769" width="27.77734375" bestFit="1" customWidth="1"/>
    <col min="770" max="770" width="17.88671875" bestFit="1" customWidth="1"/>
    <col min="771" max="772" width="24.21875" bestFit="1" customWidth="1"/>
    <col min="773" max="773" width="27.77734375" bestFit="1" customWidth="1"/>
    <col min="774" max="774" width="17.88671875" bestFit="1" customWidth="1"/>
    <col min="775" max="776" width="24.21875" bestFit="1" customWidth="1"/>
    <col min="777" max="777" width="27.77734375" bestFit="1" customWidth="1"/>
    <col min="778" max="778" width="17.88671875" bestFit="1" customWidth="1"/>
    <col min="779" max="780" width="24.21875" bestFit="1" customWidth="1"/>
    <col min="781" max="781" width="27.77734375" bestFit="1" customWidth="1"/>
    <col min="782" max="782" width="17.88671875" bestFit="1" customWidth="1"/>
    <col min="783" max="784" width="24.21875" bestFit="1" customWidth="1"/>
    <col min="785" max="785" width="27.77734375" bestFit="1" customWidth="1"/>
    <col min="786" max="786" width="17.88671875" bestFit="1" customWidth="1"/>
    <col min="787" max="788" width="24.21875" bestFit="1" customWidth="1"/>
    <col min="789" max="789" width="27.77734375" bestFit="1" customWidth="1"/>
    <col min="790" max="790" width="17.88671875" bestFit="1" customWidth="1"/>
    <col min="791" max="792" width="24.21875" bestFit="1" customWidth="1"/>
    <col min="793" max="793" width="27.77734375" bestFit="1" customWidth="1"/>
    <col min="794" max="794" width="17.88671875" bestFit="1" customWidth="1"/>
    <col min="795" max="796" width="24.21875" bestFit="1" customWidth="1"/>
    <col min="797" max="797" width="27.77734375" bestFit="1" customWidth="1"/>
    <col min="798" max="798" width="17.88671875" bestFit="1" customWidth="1"/>
    <col min="799" max="800" width="24.21875" bestFit="1" customWidth="1"/>
    <col min="801" max="801" width="27.77734375" bestFit="1" customWidth="1"/>
    <col min="802" max="802" width="17.88671875" bestFit="1" customWidth="1"/>
    <col min="803" max="804" width="24.21875" bestFit="1" customWidth="1"/>
    <col min="805" max="805" width="27.77734375" bestFit="1" customWidth="1"/>
    <col min="806" max="806" width="17.88671875" bestFit="1" customWidth="1"/>
    <col min="807" max="808" width="24.21875" bestFit="1" customWidth="1"/>
    <col min="809" max="809" width="27.77734375" bestFit="1" customWidth="1"/>
    <col min="810" max="810" width="17.88671875" bestFit="1" customWidth="1"/>
    <col min="811" max="812" width="24.21875" bestFit="1" customWidth="1"/>
    <col min="813" max="813" width="27.77734375" bestFit="1" customWidth="1"/>
    <col min="814" max="814" width="17.88671875" bestFit="1" customWidth="1"/>
    <col min="815" max="816" width="24.21875" bestFit="1" customWidth="1"/>
    <col min="817" max="817" width="27.77734375" bestFit="1" customWidth="1"/>
    <col min="818" max="818" width="17.88671875" bestFit="1" customWidth="1"/>
    <col min="819" max="820" width="24.21875" bestFit="1" customWidth="1"/>
    <col min="821" max="821" width="27.77734375" bestFit="1" customWidth="1"/>
    <col min="822" max="822" width="17.88671875" bestFit="1" customWidth="1"/>
    <col min="823" max="824" width="24.21875" bestFit="1" customWidth="1"/>
    <col min="825" max="825" width="27.77734375" bestFit="1" customWidth="1"/>
    <col min="826" max="826" width="17.88671875" bestFit="1" customWidth="1"/>
    <col min="827" max="828" width="24.21875" bestFit="1" customWidth="1"/>
    <col min="829" max="829" width="27.77734375" bestFit="1" customWidth="1"/>
    <col min="830" max="830" width="17.88671875" bestFit="1" customWidth="1"/>
    <col min="831" max="832" width="24.21875" bestFit="1" customWidth="1"/>
    <col min="833" max="833" width="27.77734375" bestFit="1" customWidth="1"/>
    <col min="834" max="834" width="17.88671875" bestFit="1" customWidth="1"/>
    <col min="835" max="836" width="24.21875" bestFit="1" customWidth="1"/>
    <col min="837" max="837" width="27.77734375" bestFit="1" customWidth="1"/>
    <col min="838" max="838" width="17.88671875" bestFit="1" customWidth="1"/>
    <col min="839" max="840" width="24.21875" bestFit="1" customWidth="1"/>
    <col min="841" max="841" width="27.77734375" bestFit="1" customWidth="1"/>
    <col min="842" max="842" width="17.88671875" bestFit="1" customWidth="1"/>
    <col min="843" max="844" width="24.21875" bestFit="1" customWidth="1"/>
    <col min="845" max="845" width="27.77734375" bestFit="1" customWidth="1"/>
    <col min="846" max="846" width="17.88671875" bestFit="1" customWidth="1"/>
    <col min="847" max="850" width="24.21875" bestFit="1" customWidth="1"/>
    <col min="851" max="851" width="27.77734375" bestFit="1" customWidth="1"/>
    <col min="852" max="852" width="17.88671875" bestFit="1" customWidth="1"/>
    <col min="853" max="854" width="24.21875" bestFit="1" customWidth="1"/>
    <col min="855" max="855" width="27.77734375" bestFit="1" customWidth="1"/>
    <col min="856" max="856" width="17.88671875" bestFit="1" customWidth="1"/>
    <col min="857" max="858" width="24.21875" bestFit="1" customWidth="1"/>
    <col min="859" max="859" width="27.77734375" bestFit="1" customWidth="1"/>
    <col min="860" max="860" width="17.88671875" bestFit="1" customWidth="1"/>
    <col min="861" max="862" width="24.21875" bestFit="1" customWidth="1"/>
    <col min="863" max="863" width="27.77734375" bestFit="1" customWidth="1"/>
    <col min="864" max="864" width="17.88671875" bestFit="1" customWidth="1"/>
    <col min="865" max="866" width="24.21875" bestFit="1" customWidth="1"/>
    <col min="867" max="867" width="27.77734375" bestFit="1" customWidth="1"/>
    <col min="868" max="868" width="17.88671875" bestFit="1" customWidth="1"/>
    <col min="869" max="870" width="24.21875" bestFit="1" customWidth="1"/>
    <col min="871" max="871" width="27.77734375" bestFit="1" customWidth="1"/>
    <col min="872" max="872" width="17.88671875" bestFit="1" customWidth="1"/>
    <col min="873" max="874" width="24.21875" bestFit="1" customWidth="1"/>
    <col min="875" max="875" width="27.77734375" bestFit="1" customWidth="1"/>
    <col min="876" max="876" width="17.88671875" bestFit="1" customWidth="1"/>
    <col min="877" max="878" width="24.21875" bestFit="1" customWidth="1"/>
    <col min="879" max="879" width="27.77734375" bestFit="1" customWidth="1"/>
    <col min="880" max="880" width="17.88671875" bestFit="1" customWidth="1"/>
    <col min="881" max="882" width="24.21875" bestFit="1" customWidth="1"/>
    <col min="883" max="883" width="27.77734375" bestFit="1" customWidth="1"/>
    <col min="884" max="884" width="17.88671875" bestFit="1" customWidth="1"/>
    <col min="885" max="886" width="24.21875" bestFit="1" customWidth="1"/>
    <col min="887" max="887" width="27.77734375" bestFit="1" customWidth="1"/>
    <col min="888" max="888" width="17.88671875" bestFit="1" customWidth="1"/>
    <col min="889" max="890" width="24.21875" bestFit="1" customWidth="1"/>
    <col min="891" max="891" width="27.77734375" bestFit="1" customWidth="1"/>
    <col min="892" max="892" width="17.88671875" bestFit="1" customWidth="1"/>
    <col min="893" max="894" width="24.21875" bestFit="1" customWidth="1"/>
    <col min="895" max="895" width="30.44140625" bestFit="1" customWidth="1"/>
    <col min="896" max="896" width="20.44140625" bestFit="1" customWidth="1"/>
    <col min="897" max="898" width="24.21875" bestFit="1" customWidth="1"/>
    <col min="899" max="899" width="27.77734375" bestFit="1" customWidth="1"/>
    <col min="900" max="900" width="17.88671875" bestFit="1" customWidth="1"/>
    <col min="901" max="902" width="24.21875" bestFit="1" customWidth="1"/>
    <col min="903" max="903" width="27.77734375" bestFit="1" customWidth="1"/>
    <col min="904" max="904" width="17.88671875" bestFit="1" customWidth="1"/>
    <col min="905" max="906" width="24.21875" bestFit="1" customWidth="1"/>
    <col min="907" max="907" width="27.77734375" bestFit="1" customWidth="1"/>
    <col min="908" max="908" width="17.88671875" bestFit="1" customWidth="1"/>
    <col min="909" max="910" width="24.21875" bestFit="1" customWidth="1"/>
    <col min="911" max="911" width="27.77734375" bestFit="1" customWidth="1"/>
    <col min="912" max="912" width="17.88671875" bestFit="1" customWidth="1"/>
    <col min="913" max="914" width="24.21875" bestFit="1" customWidth="1"/>
    <col min="915" max="915" width="27.77734375" bestFit="1" customWidth="1"/>
    <col min="916" max="916" width="17.88671875" bestFit="1" customWidth="1"/>
    <col min="917" max="918" width="24.21875" bestFit="1" customWidth="1"/>
    <col min="919" max="919" width="27.77734375" bestFit="1" customWidth="1"/>
    <col min="920" max="920" width="17.88671875" bestFit="1" customWidth="1"/>
    <col min="921" max="922" width="24.21875" bestFit="1" customWidth="1"/>
    <col min="923" max="923" width="27.77734375" bestFit="1" customWidth="1"/>
    <col min="924" max="924" width="17.88671875" bestFit="1" customWidth="1"/>
    <col min="925" max="926" width="24.21875" bestFit="1" customWidth="1"/>
    <col min="927" max="927" width="27.77734375" bestFit="1" customWidth="1"/>
    <col min="928" max="928" width="17.88671875" bestFit="1" customWidth="1"/>
    <col min="929" max="930" width="24.21875" bestFit="1" customWidth="1"/>
    <col min="931" max="931" width="27.77734375" bestFit="1" customWidth="1"/>
    <col min="932" max="932" width="17.88671875" bestFit="1" customWidth="1"/>
    <col min="933" max="934" width="24.21875" bestFit="1" customWidth="1"/>
    <col min="935" max="935" width="27.77734375" bestFit="1" customWidth="1"/>
    <col min="936" max="936" width="17.88671875" bestFit="1" customWidth="1"/>
    <col min="937" max="938" width="24.21875" bestFit="1" customWidth="1"/>
    <col min="939" max="939" width="27.77734375" bestFit="1" customWidth="1"/>
    <col min="940" max="940" width="17.88671875" bestFit="1" customWidth="1"/>
    <col min="941" max="942" width="24.21875" bestFit="1" customWidth="1"/>
    <col min="943" max="943" width="27.77734375" bestFit="1" customWidth="1"/>
    <col min="944" max="944" width="17.88671875" bestFit="1" customWidth="1"/>
    <col min="945" max="946" width="24.21875" bestFit="1" customWidth="1"/>
    <col min="947" max="947" width="27.77734375" bestFit="1" customWidth="1"/>
    <col min="948" max="948" width="17.88671875" bestFit="1" customWidth="1"/>
    <col min="949" max="950" width="24.21875" bestFit="1" customWidth="1"/>
    <col min="951" max="951" width="27.77734375" bestFit="1" customWidth="1"/>
    <col min="952" max="952" width="17.88671875" bestFit="1" customWidth="1"/>
    <col min="953" max="954" width="24.21875" bestFit="1" customWidth="1"/>
    <col min="955" max="955" width="27.77734375" bestFit="1" customWidth="1"/>
    <col min="956" max="956" width="17.88671875" bestFit="1" customWidth="1"/>
    <col min="957" max="958" width="24.21875" bestFit="1" customWidth="1"/>
    <col min="959" max="959" width="27.77734375" bestFit="1" customWidth="1"/>
    <col min="960" max="960" width="17.88671875" bestFit="1" customWidth="1"/>
    <col min="961" max="962" width="24.21875" bestFit="1" customWidth="1"/>
    <col min="963" max="963" width="27.77734375" bestFit="1" customWidth="1"/>
    <col min="964" max="964" width="17.88671875" bestFit="1" customWidth="1"/>
    <col min="965" max="966" width="24.21875" bestFit="1" customWidth="1"/>
    <col min="967" max="967" width="27.77734375" bestFit="1" customWidth="1"/>
    <col min="968" max="968" width="17.88671875" bestFit="1" customWidth="1"/>
    <col min="969" max="970" width="24.21875" bestFit="1" customWidth="1"/>
    <col min="971" max="971" width="27.77734375" bestFit="1" customWidth="1"/>
    <col min="972" max="972" width="17.88671875" bestFit="1" customWidth="1"/>
    <col min="973" max="974" width="24.21875" bestFit="1" customWidth="1"/>
    <col min="975" max="975" width="27.77734375" bestFit="1" customWidth="1"/>
    <col min="976" max="976" width="17.88671875" bestFit="1" customWidth="1"/>
    <col min="977" max="978" width="24.21875" bestFit="1" customWidth="1"/>
    <col min="979" max="979" width="27.77734375" bestFit="1" customWidth="1"/>
    <col min="980" max="980" width="17.88671875" bestFit="1" customWidth="1"/>
    <col min="981" max="984" width="24.21875" bestFit="1" customWidth="1"/>
    <col min="985" max="985" width="27.77734375" bestFit="1" customWidth="1"/>
    <col min="986" max="986" width="17.88671875" bestFit="1" customWidth="1"/>
    <col min="987" max="988" width="24.21875" bestFit="1" customWidth="1"/>
    <col min="989" max="989" width="27.77734375" bestFit="1" customWidth="1"/>
    <col min="990" max="990" width="17.88671875" bestFit="1" customWidth="1"/>
    <col min="991" max="992" width="24.21875" bestFit="1" customWidth="1"/>
    <col min="993" max="993" width="27.77734375" bestFit="1" customWidth="1"/>
    <col min="994" max="994" width="17.88671875" bestFit="1" customWidth="1"/>
    <col min="995" max="996" width="24.21875" bestFit="1" customWidth="1"/>
    <col min="997" max="997" width="27.77734375" bestFit="1" customWidth="1"/>
    <col min="998" max="998" width="17.88671875" bestFit="1" customWidth="1"/>
    <col min="999" max="1000" width="24.21875" bestFit="1" customWidth="1"/>
    <col min="1001" max="1001" width="27.77734375" bestFit="1" customWidth="1"/>
    <col min="1002" max="1002" width="17.88671875" bestFit="1" customWidth="1"/>
    <col min="1003" max="1004" width="24.21875" bestFit="1" customWidth="1"/>
    <col min="1005" max="1005" width="27.77734375" bestFit="1" customWidth="1"/>
    <col min="1006" max="1006" width="17.88671875" bestFit="1" customWidth="1"/>
    <col min="1007" max="1008" width="24.21875" bestFit="1" customWidth="1"/>
    <col min="1009" max="1009" width="27.77734375" bestFit="1" customWidth="1"/>
    <col min="1010" max="1010" width="17.88671875" bestFit="1" customWidth="1"/>
    <col min="1011" max="1012" width="24.21875" bestFit="1" customWidth="1"/>
    <col min="1013" max="1013" width="27.77734375" bestFit="1" customWidth="1"/>
    <col min="1014" max="1014" width="17.88671875" bestFit="1" customWidth="1"/>
    <col min="1015" max="1016" width="24.21875" bestFit="1" customWidth="1"/>
    <col min="1017" max="1017" width="27.77734375" bestFit="1" customWidth="1"/>
    <col min="1018" max="1018" width="17.88671875" bestFit="1" customWidth="1"/>
    <col min="1019" max="1020" width="24.21875" bestFit="1" customWidth="1"/>
    <col min="1021" max="1021" width="27.77734375" bestFit="1" customWidth="1"/>
    <col min="1022" max="1022" width="17.88671875" bestFit="1" customWidth="1"/>
    <col min="1023" max="1024" width="24.21875" bestFit="1" customWidth="1"/>
    <col min="1025" max="1025" width="30.44140625" bestFit="1" customWidth="1"/>
    <col min="1026" max="1026" width="20.44140625" bestFit="1" customWidth="1"/>
    <col min="1027" max="1028" width="24.21875" bestFit="1" customWidth="1"/>
    <col min="1029" max="1029" width="27.77734375" bestFit="1" customWidth="1"/>
    <col min="1030" max="1030" width="17.88671875" bestFit="1" customWidth="1"/>
    <col min="1031" max="1032" width="24.21875" bestFit="1" customWidth="1"/>
    <col min="1033" max="1033" width="27.77734375" bestFit="1" customWidth="1"/>
    <col min="1034" max="1034" width="17.88671875" bestFit="1" customWidth="1"/>
    <col min="1035" max="1036" width="24.21875" bestFit="1" customWidth="1"/>
    <col min="1037" max="1037" width="27.77734375" bestFit="1" customWidth="1"/>
    <col min="1038" max="1038" width="17.88671875" bestFit="1" customWidth="1"/>
    <col min="1039" max="1040" width="24.21875" bestFit="1" customWidth="1"/>
    <col min="1041" max="1041" width="27.77734375" bestFit="1" customWidth="1"/>
    <col min="1042" max="1042" width="17.88671875" bestFit="1" customWidth="1"/>
    <col min="1043" max="1044" width="24.21875" bestFit="1" customWidth="1"/>
    <col min="1045" max="1045" width="27.77734375" bestFit="1" customWidth="1"/>
    <col min="1046" max="1046" width="17.88671875" bestFit="1" customWidth="1"/>
    <col min="1047" max="1048" width="24.21875" bestFit="1" customWidth="1"/>
    <col min="1049" max="1049" width="30.44140625" bestFit="1" customWidth="1"/>
    <col min="1050" max="1050" width="20.44140625" bestFit="1" customWidth="1"/>
    <col min="1051" max="1052" width="24.21875" bestFit="1" customWidth="1"/>
    <col min="1053" max="1053" width="27.77734375" bestFit="1" customWidth="1"/>
    <col min="1054" max="1054" width="17.88671875" bestFit="1" customWidth="1"/>
    <col min="1055" max="1056" width="24.21875" bestFit="1" customWidth="1"/>
    <col min="1057" max="1057" width="27.77734375" bestFit="1" customWidth="1"/>
    <col min="1058" max="1058" width="17.88671875" bestFit="1" customWidth="1"/>
    <col min="1059" max="1060" width="24.21875" bestFit="1" customWidth="1"/>
    <col min="1061" max="1061" width="27.77734375" bestFit="1" customWidth="1"/>
    <col min="1062" max="1062" width="17.88671875" bestFit="1" customWidth="1"/>
    <col min="1063" max="1064" width="24.21875" bestFit="1" customWidth="1"/>
    <col min="1065" max="1065" width="27.77734375" bestFit="1" customWidth="1"/>
    <col min="1066" max="1066" width="17.88671875" bestFit="1" customWidth="1"/>
    <col min="1067" max="1068" width="24.21875" bestFit="1" customWidth="1"/>
    <col min="1069" max="1069" width="27.77734375" bestFit="1" customWidth="1"/>
    <col min="1070" max="1070" width="17.88671875" bestFit="1" customWidth="1"/>
    <col min="1071" max="1072" width="24.21875" bestFit="1" customWidth="1"/>
    <col min="1073" max="1073" width="27.77734375" bestFit="1" customWidth="1"/>
    <col min="1074" max="1074" width="17.88671875" bestFit="1" customWidth="1"/>
    <col min="1075" max="1076" width="24.21875" bestFit="1" customWidth="1"/>
    <col min="1077" max="1077" width="27.77734375" bestFit="1" customWidth="1"/>
    <col min="1078" max="1078" width="17.88671875" bestFit="1" customWidth="1"/>
    <col min="1079" max="1080" width="24.21875" bestFit="1" customWidth="1"/>
    <col min="1081" max="1081" width="27.77734375" bestFit="1" customWidth="1"/>
    <col min="1082" max="1082" width="17.88671875" bestFit="1" customWidth="1"/>
    <col min="1083" max="1084" width="24.21875" bestFit="1" customWidth="1"/>
    <col min="1085" max="1085" width="30.44140625" bestFit="1" customWidth="1"/>
    <col min="1086" max="1086" width="20.44140625" bestFit="1" customWidth="1"/>
    <col min="1087" max="1088" width="24.21875" bestFit="1" customWidth="1"/>
    <col min="1089" max="1089" width="27.77734375" bestFit="1" customWidth="1"/>
    <col min="1090" max="1090" width="17.88671875" bestFit="1" customWidth="1"/>
    <col min="1091" max="1092" width="24.21875" bestFit="1" customWidth="1"/>
    <col min="1093" max="1093" width="27.77734375" bestFit="1" customWidth="1"/>
    <col min="1094" max="1094" width="17.88671875" bestFit="1" customWidth="1"/>
    <col min="1095" max="1096" width="24.21875" bestFit="1" customWidth="1"/>
    <col min="1097" max="1097" width="27.77734375" bestFit="1" customWidth="1"/>
    <col min="1098" max="1098" width="17.88671875" bestFit="1" customWidth="1"/>
    <col min="1099" max="1100" width="24.21875" bestFit="1" customWidth="1"/>
    <col min="1101" max="1101" width="27.77734375" bestFit="1" customWidth="1"/>
    <col min="1102" max="1102" width="17.88671875" bestFit="1" customWidth="1"/>
    <col min="1103" max="1104" width="24.21875" bestFit="1" customWidth="1"/>
    <col min="1105" max="1105" width="27.77734375" bestFit="1" customWidth="1"/>
    <col min="1106" max="1106" width="17.88671875" bestFit="1" customWidth="1"/>
    <col min="1107" max="1108" width="24.21875" bestFit="1" customWidth="1"/>
    <col min="1109" max="1109" width="27.77734375" bestFit="1" customWidth="1"/>
    <col min="1110" max="1110" width="17.88671875" bestFit="1" customWidth="1"/>
    <col min="1111" max="1112" width="24.21875" bestFit="1" customWidth="1"/>
    <col min="1113" max="1113" width="27.77734375" bestFit="1" customWidth="1"/>
    <col min="1114" max="1114" width="17.88671875" bestFit="1" customWidth="1"/>
    <col min="1115" max="1116" width="24.21875" bestFit="1" customWidth="1"/>
    <col min="1117" max="1117" width="27.77734375" bestFit="1" customWidth="1"/>
    <col min="1118" max="1118" width="17.88671875" bestFit="1" customWidth="1"/>
    <col min="1119" max="1120" width="24.21875" bestFit="1" customWidth="1"/>
    <col min="1121" max="1121" width="27.77734375" bestFit="1" customWidth="1"/>
    <col min="1122" max="1122" width="17.88671875" bestFit="1" customWidth="1"/>
    <col min="1123" max="1124" width="24.21875" bestFit="1" customWidth="1"/>
    <col min="1125" max="1125" width="27.77734375" bestFit="1" customWidth="1"/>
    <col min="1126" max="1126" width="17.88671875" bestFit="1" customWidth="1"/>
    <col min="1127" max="1128" width="24.21875" bestFit="1" customWidth="1"/>
    <col min="1129" max="1129" width="27.77734375" bestFit="1" customWidth="1"/>
    <col min="1130" max="1130" width="17.88671875" bestFit="1" customWidth="1"/>
    <col min="1131" max="1132" width="24.21875" bestFit="1" customWidth="1"/>
    <col min="1133" max="1133" width="27.77734375" bestFit="1" customWidth="1"/>
    <col min="1134" max="1134" width="17.88671875" bestFit="1" customWidth="1"/>
    <col min="1135" max="1136" width="24.21875" bestFit="1" customWidth="1"/>
    <col min="1137" max="1137" width="27.77734375" bestFit="1" customWidth="1"/>
    <col min="1138" max="1138" width="17.88671875" bestFit="1" customWidth="1"/>
    <col min="1139" max="1140" width="24.21875" bestFit="1" customWidth="1"/>
    <col min="1141" max="1141" width="27.77734375" bestFit="1" customWidth="1"/>
    <col min="1142" max="1142" width="17.88671875" bestFit="1" customWidth="1"/>
    <col min="1143" max="1146" width="24.21875" bestFit="1" customWidth="1"/>
    <col min="1147" max="1147" width="27.77734375" bestFit="1" customWidth="1"/>
    <col min="1148" max="1148" width="17.88671875" bestFit="1" customWidth="1"/>
    <col min="1149" max="1150" width="24.21875" bestFit="1" customWidth="1"/>
    <col min="1151" max="1151" width="27.77734375" bestFit="1" customWidth="1"/>
    <col min="1152" max="1152" width="17.88671875" bestFit="1" customWidth="1"/>
    <col min="1153" max="1154" width="24.21875" bestFit="1" customWidth="1"/>
    <col min="1155" max="1155" width="27.77734375" bestFit="1" customWidth="1"/>
    <col min="1156" max="1156" width="17.88671875" bestFit="1" customWidth="1"/>
    <col min="1157" max="1158" width="24.21875" bestFit="1" customWidth="1"/>
    <col min="1159" max="1159" width="27.77734375" bestFit="1" customWidth="1"/>
    <col min="1160" max="1160" width="17.88671875" bestFit="1" customWidth="1"/>
    <col min="1161" max="1162" width="24.21875" bestFit="1" customWidth="1"/>
    <col min="1163" max="1163" width="27.77734375" bestFit="1" customWidth="1"/>
    <col min="1164" max="1164" width="17.88671875" bestFit="1" customWidth="1"/>
    <col min="1165" max="1166" width="24.21875" bestFit="1" customWidth="1"/>
    <col min="1167" max="1167" width="27.77734375" bestFit="1" customWidth="1"/>
    <col min="1168" max="1168" width="17.88671875" bestFit="1" customWidth="1"/>
    <col min="1169" max="1170" width="24.21875" bestFit="1" customWidth="1"/>
    <col min="1171" max="1171" width="27.77734375" bestFit="1" customWidth="1"/>
    <col min="1172" max="1172" width="17.88671875" bestFit="1" customWidth="1"/>
    <col min="1173" max="1174" width="24.21875" bestFit="1" customWidth="1"/>
    <col min="1175" max="1175" width="27.77734375" bestFit="1" customWidth="1"/>
    <col min="1176" max="1176" width="17.88671875" bestFit="1" customWidth="1"/>
    <col min="1177" max="1178" width="24.21875" bestFit="1" customWidth="1"/>
    <col min="1179" max="1179" width="29.33203125" bestFit="1" customWidth="1"/>
    <col min="1180" max="1180" width="19.44140625" bestFit="1" customWidth="1"/>
    <col min="1181" max="1182" width="24.21875" bestFit="1" customWidth="1"/>
    <col min="1183" max="1183" width="27.77734375" bestFit="1" customWidth="1"/>
    <col min="1184" max="1184" width="17.88671875" bestFit="1" customWidth="1"/>
    <col min="1185" max="1186" width="24.21875" bestFit="1" customWidth="1"/>
    <col min="1187" max="1187" width="27.77734375" bestFit="1" customWidth="1"/>
    <col min="1188" max="1188" width="17.88671875" bestFit="1" customWidth="1"/>
    <col min="1189" max="1190" width="24.21875" bestFit="1" customWidth="1"/>
    <col min="1191" max="1191" width="27.77734375" bestFit="1" customWidth="1"/>
    <col min="1192" max="1192" width="17.88671875" bestFit="1" customWidth="1"/>
    <col min="1193" max="1194" width="24.21875" bestFit="1" customWidth="1"/>
    <col min="1195" max="1195" width="27.77734375" bestFit="1" customWidth="1"/>
    <col min="1196" max="1196" width="17.88671875" bestFit="1" customWidth="1"/>
    <col min="1197" max="1198" width="24.21875" bestFit="1" customWidth="1"/>
    <col min="1199" max="1199" width="27.77734375" bestFit="1" customWidth="1"/>
    <col min="1200" max="1200" width="17.88671875" bestFit="1" customWidth="1"/>
    <col min="1201" max="1202" width="24.21875" bestFit="1" customWidth="1"/>
    <col min="1203" max="1203" width="27.77734375" bestFit="1" customWidth="1"/>
    <col min="1204" max="1204" width="17.88671875" bestFit="1" customWidth="1"/>
    <col min="1205" max="1206" width="24.21875" bestFit="1" customWidth="1"/>
    <col min="1207" max="1207" width="27.77734375" bestFit="1" customWidth="1"/>
    <col min="1208" max="1208" width="17.88671875" bestFit="1" customWidth="1"/>
    <col min="1209" max="1210" width="24.21875" bestFit="1" customWidth="1"/>
    <col min="1211" max="1211" width="27.77734375" bestFit="1" customWidth="1"/>
    <col min="1212" max="1212" width="17.88671875" bestFit="1" customWidth="1"/>
    <col min="1213" max="1214" width="24.21875" bestFit="1" customWidth="1"/>
    <col min="1215" max="1215" width="27.77734375" bestFit="1" customWidth="1"/>
    <col min="1216" max="1216" width="17.88671875" bestFit="1" customWidth="1"/>
    <col min="1217" max="1218" width="24.21875" bestFit="1" customWidth="1"/>
    <col min="1219" max="1219" width="27.77734375" bestFit="1" customWidth="1"/>
    <col min="1220" max="1220" width="17.88671875" bestFit="1" customWidth="1"/>
    <col min="1221" max="1222" width="24.21875" bestFit="1" customWidth="1"/>
    <col min="1223" max="1223" width="27.77734375" bestFit="1" customWidth="1"/>
    <col min="1224" max="1224" width="17.88671875" bestFit="1" customWidth="1"/>
    <col min="1225" max="1226" width="24.21875" bestFit="1" customWidth="1"/>
    <col min="1227" max="1227" width="30.44140625" bestFit="1" customWidth="1"/>
    <col min="1228" max="1228" width="20.44140625" bestFit="1" customWidth="1"/>
    <col min="1229" max="1230" width="24.21875" bestFit="1" customWidth="1"/>
    <col min="1231" max="1231" width="27.77734375" bestFit="1" customWidth="1"/>
    <col min="1232" max="1232" width="17.88671875" bestFit="1" customWidth="1"/>
    <col min="1233" max="1234" width="24.21875" bestFit="1" customWidth="1"/>
    <col min="1235" max="1235" width="27.77734375" bestFit="1" customWidth="1"/>
    <col min="1236" max="1236" width="17.88671875" bestFit="1" customWidth="1"/>
    <col min="1237" max="1238" width="24.21875" bestFit="1" customWidth="1"/>
    <col min="1239" max="1239" width="27.77734375" bestFit="1" customWidth="1"/>
    <col min="1240" max="1240" width="17.88671875" bestFit="1" customWidth="1"/>
    <col min="1241" max="1242" width="24.21875" bestFit="1" customWidth="1"/>
    <col min="1243" max="1243" width="27.77734375" bestFit="1" customWidth="1"/>
    <col min="1244" max="1244" width="17.88671875" bestFit="1" customWidth="1"/>
    <col min="1245" max="1246" width="24.21875" bestFit="1" customWidth="1"/>
    <col min="1247" max="1247" width="27.77734375" bestFit="1" customWidth="1"/>
    <col min="1248" max="1248" width="17.88671875" bestFit="1" customWidth="1"/>
    <col min="1249" max="1250" width="24.21875" bestFit="1" customWidth="1"/>
    <col min="1251" max="1251" width="27.77734375" bestFit="1" customWidth="1"/>
    <col min="1252" max="1252" width="17.88671875" bestFit="1" customWidth="1"/>
    <col min="1253" max="1256" width="24.21875" bestFit="1" customWidth="1"/>
    <col min="1257" max="1257" width="27.77734375" bestFit="1" customWidth="1"/>
    <col min="1258" max="1258" width="17.88671875" bestFit="1" customWidth="1"/>
    <col min="1259" max="1260" width="24.21875" bestFit="1" customWidth="1"/>
    <col min="1261" max="1261" width="27.77734375" bestFit="1" customWidth="1"/>
    <col min="1262" max="1262" width="17.88671875" bestFit="1" customWidth="1"/>
    <col min="1263" max="1264" width="24.21875" bestFit="1" customWidth="1"/>
    <col min="1265" max="1265" width="27.77734375" bestFit="1" customWidth="1"/>
    <col min="1266" max="1266" width="17.88671875" bestFit="1" customWidth="1"/>
    <col min="1267" max="1268" width="24.21875" bestFit="1" customWidth="1"/>
    <col min="1269" max="1269" width="27.77734375" bestFit="1" customWidth="1"/>
    <col min="1270" max="1270" width="17.88671875" bestFit="1" customWidth="1"/>
    <col min="1271" max="1272" width="24.21875" bestFit="1" customWidth="1"/>
    <col min="1273" max="1273" width="30.44140625" bestFit="1" customWidth="1"/>
    <col min="1274" max="1274" width="20.44140625" bestFit="1" customWidth="1"/>
    <col min="1275" max="1276" width="24.21875" bestFit="1" customWidth="1"/>
    <col min="1277" max="1277" width="27.77734375" bestFit="1" customWidth="1"/>
    <col min="1278" max="1278" width="17.88671875" bestFit="1" customWidth="1"/>
    <col min="1279" max="1280" width="24.21875" bestFit="1" customWidth="1"/>
    <col min="1281" max="1281" width="30.44140625" bestFit="1" customWidth="1"/>
    <col min="1282" max="1282" width="20.44140625" bestFit="1" customWidth="1"/>
    <col min="1283" max="1284" width="24.21875" bestFit="1" customWidth="1"/>
    <col min="1285" max="1285" width="27.77734375" bestFit="1" customWidth="1"/>
    <col min="1286" max="1286" width="17.88671875" bestFit="1" customWidth="1"/>
    <col min="1287" max="1288" width="24.21875" bestFit="1" customWidth="1"/>
    <col min="1289" max="1289" width="27.77734375" bestFit="1" customWidth="1"/>
    <col min="1290" max="1290" width="17.88671875" bestFit="1" customWidth="1"/>
    <col min="1291" max="1292" width="24.21875" bestFit="1" customWidth="1"/>
    <col min="1293" max="1293" width="27.77734375" bestFit="1" customWidth="1"/>
    <col min="1294" max="1294" width="17.88671875" bestFit="1" customWidth="1"/>
    <col min="1295" max="1296" width="24.21875" bestFit="1" customWidth="1"/>
    <col min="1297" max="1297" width="27.77734375" bestFit="1" customWidth="1"/>
    <col min="1298" max="1298" width="17.88671875" bestFit="1" customWidth="1"/>
    <col min="1299" max="1302" width="24.21875" bestFit="1" customWidth="1"/>
    <col min="1303" max="1303" width="27.77734375" bestFit="1" customWidth="1"/>
    <col min="1304" max="1304" width="17.88671875" bestFit="1" customWidth="1"/>
    <col min="1305" max="1306" width="24.21875" bestFit="1" customWidth="1"/>
    <col min="1307" max="1307" width="27.77734375" bestFit="1" customWidth="1"/>
    <col min="1308" max="1308" width="17.88671875" bestFit="1" customWidth="1"/>
    <col min="1309" max="1310" width="24.21875" bestFit="1" customWidth="1"/>
    <col min="1311" max="1311" width="27.77734375" bestFit="1" customWidth="1"/>
    <col min="1312" max="1312" width="17.88671875" bestFit="1" customWidth="1"/>
    <col min="1313" max="1314" width="24.21875" bestFit="1" customWidth="1"/>
    <col min="1315" max="1315" width="27.77734375" bestFit="1" customWidth="1"/>
    <col min="1316" max="1316" width="17.88671875" bestFit="1" customWidth="1"/>
    <col min="1317" max="1318" width="24.21875" bestFit="1" customWidth="1"/>
    <col min="1319" max="1319" width="27.77734375" bestFit="1" customWidth="1"/>
    <col min="1320" max="1320" width="17.88671875" bestFit="1" customWidth="1"/>
    <col min="1321" max="1322" width="24.21875" bestFit="1" customWidth="1"/>
    <col min="1323" max="1323" width="27.77734375" bestFit="1" customWidth="1"/>
    <col min="1324" max="1324" width="17.88671875" bestFit="1" customWidth="1"/>
    <col min="1325" max="1326" width="24.21875" bestFit="1" customWidth="1"/>
    <col min="1327" max="1327" width="27.77734375" bestFit="1" customWidth="1"/>
    <col min="1328" max="1328" width="17.88671875" bestFit="1" customWidth="1"/>
    <col min="1329" max="1330" width="24.21875" bestFit="1" customWidth="1"/>
    <col min="1331" max="1331" width="27.77734375" bestFit="1" customWidth="1"/>
    <col min="1332" max="1332" width="17.88671875" bestFit="1" customWidth="1"/>
    <col min="1333" max="1334" width="24.21875" bestFit="1" customWidth="1"/>
    <col min="1335" max="1335" width="27.77734375" bestFit="1" customWidth="1"/>
    <col min="1336" max="1336" width="17.88671875" bestFit="1" customWidth="1"/>
    <col min="1337" max="1338" width="24.21875" bestFit="1" customWidth="1"/>
    <col min="1339" max="1339" width="27.77734375" bestFit="1" customWidth="1"/>
    <col min="1340" max="1340" width="17.88671875" bestFit="1" customWidth="1"/>
    <col min="1341" max="1342" width="24.21875" bestFit="1" customWidth="1"/>
    <col min="1343" max="1343" width="27.77734375" bestFit="1" customWidth="1"/>
    <col min="1344" max="1344" width="17.88671875" bestFit="1" customWidth="1"/>
    <col min="1345" max="1346" width="24.21875" bestFit="1" customWidth="1"/>
    <col min="1347" max="1347" width="30.44140625" bestFit="1" customWidth="1"/>
    <col min="1348" max="1348" width="20.44140625" bestFit="1" customWidth="1"/>
    <col min="1349" max="1350" width="24.21875" bestFit="1" customWidth="1"/>
    <col min="1351" max="1351" width="27.77734375" bestFit="1" customWidth="1"/>
    <col min="1352" max="1352" width="17.88671875" bestFit="1" customWidth="1"/>
    <col min="1353" max="1354" width="24.21875" bestFit="1" customWidth="1"/>
    <col min="1355" max="1355" width="27.77734375" bestFit="1" customWidth="1"/>
    <col min="1356" max="1356" width="17.88671875" bestFit="1" customWidth="1"/>
    <col min="1357" max="1358" width="24.21875" bestFit="1" customWidth="1"/>
    <col min="1359" max="1359" width="27.77734375" bestFit="1" customWidth="1"/>
    <col min="1360" max="1360" width="17.88671875" bestFit="1" customWidth="1"/>
    <col min="1361" max="1362" width="24.21875" bestFit="1" customWidth="1"/>
    <col min="1363" max="1363" width="27.77734375" bestFit="1" customWidth="1"/>
    <col min="1364" max="1364" width="17.88671875" bestFit="1" customWidth="1"/>
    <col min="1365" max="1366" width="24.21875" bestFit="1" customWidth="1"/>
    <col min="1367" max="1367" width="27.77734375" bestFit="1" customWidth="1"/>
    <col min="1368" max="1368" width="17.88671875" bestFit="1" customWidth="1"/>
    <col min="1369" max="1370" width="24.21875" bestFit="1" customWidth="1"/>
    <col min="1371" max="1371" width="27.77734375" bestFit="1" customWidth="1"/>
    <col min="1372" max="1372" width="17.88671875" bestFit="1" customWidth="1"/>
    <col min="1373" max="1374" width="24.21875" bestFit="1" customWidth="1"/>
    <col min="1375" max="1375" width="27.77734375" bestFit="1" customWidth="1"/>
    <col min="1376" max="1376" width="17.88671875" bestFit="1" customWidth="1"/>
    <col min="1377" max="1378" width="24.21875" bestFit="1" customWidth="1"/>
    <col min="1379" max="1379" width="27.77734375" bestFit="1" customWidth="1"/>
    <col min="1380" max="1380" width="17.88671875" bestFit="1" customWidth="1"/>
    <col min="1381" max="1382" width="24.21875" bestFit="1" customWidth="1"/>
    <col min="1383" max="1383" width="30.44140625" bestFit="1" customWidth="1"/>
    <col min="1384" max="1384" width="20.44140625" bestFit="1" customWidth="1"/>
    <col min="1385" max="1386" width="24.21875" bestFit="1" customWidth="1"/>
    <col min="1387" max="1387" width="27.77734375" bestFit="1" customWidth="1"/>
    <col min="1388" max="1388" width="17.88671875" bestFit="1" customWidth="1"/>
    <col min="1389" max="1390" width="24.21875" bestFit="1" customWidth="1"/>
    <col min="1391" max="1391" width="27.77734375" bestFit="1" customWidth="1"/>
    <col min="1392" max="1392" width="17.88671875" bestFit="1" customWidth="1"/>
    <col min="1393" max="1394" width="24.21875" bestFit="1" customWidth="1"/>
    <col min="1395" max="1395" width="27.77734375" bestFit="1" customWidth="1"/>
    <col min="1396" max="1396" width="17.88671875" bestFit="1" customWidth="1"/>
    <col min="1397" max="1398" width="24.21875" bestFit="1" customWidth="1"/>
    <col min="1399" max="1399" width="27.77734375" bestFit="1" customWidth="1"/>
    <col min="1400" max="1400" width="17.88671875" bestFit="1" customWidth="1"/>
    <col min="1401" max="1402" width="24.21875" bestFit="1" customWidth="1"/>
    <col min="1403" max="1403" width="27.77734375" bestFit="1" customWidth="1"/>
    <col min="1404" max="1404" width="17.88671875" bestFit="1" customWidth="1"/>
    <col min="1405" max="1406" width="24.21875" bestFit="1" customWidth="1"/>
    <col min="1407" max="1407" width="27.77734375" bestFit="1" customWidth="1"/>
    <col min="1408" max="1408" width="17.88671875" bestFit="1" customWidth="1"/>
    <col min="1409" max="1410" width="24.21875" bestFit="1" customWidth="1"/>
    <col min="1411" max="1411" width="27.77734375" bestFit="1" customWidth="1"/>
    <col min="1412" max="1412" width="17.88671875" bestFit="1" customWidth="1"/>
    <col min="1413" max="1414" width="24.21875" bestFit="1" customWidth="1"/>
    <col min="1415" max="1415" width="27.77734375" bestFit="1" customWidth="1"/>
    <col min="1416" max="1416" width="17.88671875" bestFit="1" customWidth="1"/>
    <col min="1417" max="1418" width="24.21875" bestFit="1" customWidth="1"/>
    <col min="1419" max="1419" width="27.77734375" bestFit="1" customWidth="1"/>
    <col min="1420" max="1420" width="17.88671875" bestFit="1" customWidth="1"/>
    <col min="1421" max="1422" width="24.21875" bestFit="1" customWidth="1"/>
    <col min="1423" max="1423" width="27.77734375" bestFit="1" customWidth="1"/>
    <col min="1424" max="1424" width="17.88671875" bestFit="1" customWidth="1"/>
    <col min="1425" max="1426" width="24.21875" bestFit="1" customWidth="1"/>
    <col min="1427" max="1427" width="27.77734375" bestFit="1" customWidth="1"/>
    <col min="1428" max="1428" width="17.88671875" bestFit="1" customWidth="1"/>
    <col min="1429" max="1430" width="24.21875" bestFit="1" customWidth="1"/>
    <col min="1431" max="1431" width="27.77734375" bestFit="1" customWidth="1"/>
    <col min="1432" max="1432" width="17.88671875" bestFit="1" customWidth="1"/>
    <col min="1433" max="1434" width="24.21875" bestFit="1" customWidth="1"/>
    <col min="1435" max="1435" width="27.77734375" bestFit="1" customWidth="1"/>
    <col min="1436" max="1436" width="17.88671875" bestFit="1" customWidth="1"/>
    <col min="1437" max="1438" width="24.21875" bestFit="1" customWidth="1"/>
    <col min="1439" max="1439" width="27.77734375" bestFit="1" customWidth="1"/>
    <col min="1440" max="1440" width="17.88671875" bestFit="1" customWidth="1"/>
    <col min="1441" max="1442" width="24.21875" bestFit="1" customWidth="1"/>
    <col min="1443" max="1443" width="27.77734375" bestFit="1" customWidth="1"/>
    <col min="1444" max="1444" width="17.88671875" bestFit="1" customWidth="1"/>
    <col min="1445" max="1446" width="24.21875" bestFit="1" customWidth="1"/>
    <col min="1447" max="1447" width="27.77734375" bestFit="1" customWidth="1"/>
    <col min="1448" max="1448" width="17.88671875" bestFit="1" customWidth="1"/>
    <col min="1449" max="1450" width="24.21875" bestFit="1" customWidth="1"/>
    <col min="1451" max="1451" width="27.77734375" bestFit="1" customWidth="1"/>
    <col min="1452" max="1452" width="17.88671875" bestFit="1" customWidth="1"/>
    <col min="1453" max="1454" width="24.21875" bestFit="1" customWidth="1"/>
    <col min="1455" max="1455" width="27.77734375" bestFit="1" customWidth="1"/>
    <col min="1456" max="1456" width="17.88671875" bestFit="1" customWidth="1"/>
    <col min="1457" max="1458" width="24.21875" bestFit="1" customWidth="1"/>
    <col min="1459" max="1459" width="27.77734375" bestFit="1" customWidth="1"/>
    <col min="1460" max="1460" width="17.88671875" bestFit="1" customWidth="1"/>
    <col min="1461" max="1462" width="24.21875" bestFit="1" customWidth="1"/>
    <col min="1463" max="1463" width="30.44140625" bestFit="1" customWidth="1"/>
    <col min="1464" max="1464" width="20.44140625" bestFit="1" customWidth="1"/>
    <col min="1465" max="1466" width="24.21875" bestFit="1" customWidth="1"/>
    <col min="1467" max="1467" width="27.77734375" bestFit="1" customWidth="1"/>
    <col min="1468" max="1468" width="17.88671875" bestFit="1" customWidth="1"/>
    <col min="1469" max="1470" width="24.21875" bestFit="1" customWidth="1"/>
    <col min="1471" max="1471" width="27.77734375" bestFit="1" customWidth="1"/>
    <col min="1472" max="1472" width="17.88671875" bestFit="1" customWidth="1"/>
    <col min="1473" max="1474" width="24.21875" bestFit="1" customWidth="1"/>
    <col min="1475" max="1475" width="27.77734375" bestFit="1" customWidth="1"/>
    <col min="1476" max="1476" width="17.88671875" bestFit="1" customWidth="1"/>
    <col min="1477" max="1478" width="24.21875" bestFit="1" customWidth="1"/>
    <col min="1479" max="1479" width="27.77734375" bestFit="1" customWidth="1"/>
    <col min="1480" max="1480" width="17.88671875" bestFit="1" customWidth="1"/>
    <col min="1481" max="1482" width="24.21875" bestFit="1" customWidth="1"/>
    <col min="1483" max="1483" width="27.77734375" bestFit="1" customWidth="1"/>
    <col min="1484" max="1484" width="17.88671875" bestFit="1" customWidth="1"/>
    <col min="1485" max="1486" width="24.21875" bestFit="1" customWidth="1"/>
    <col min="1487" max="1487" width="27.77734375" bestFit="1" customWidth="1"/>
    <col min="1488" max="1488" width="17.88671875" bestFit="1" customWidth="1"/>
    <col min="1489" max="1490" width="24.21875" bestFit="1" customWidth="1"/>
    <col min="1491" max="1491" width="27.77734375" bestFit="1" customWidth="1"/>
    <col min="1492" max="1492" width="17.88671875" bestFit="1" customWidth="1"/>
    <col min="1493" max="1494" width="24.21875" bestFit="1" customWidth="1"/>
    <col min="1495" max="1495" width="27.77734375" bestFit="1" customWidth="1"/>
    <col min="1496" max="1496" width="17.88671875" bestFit="1" customWidth="1"/>
    <col min="1497" max="1498" width="24.21875" bestFit="1" customWidth="1"/>
    <col min="1499" max="1499" width="27.77734375" bestFit="1" customWidth="1"/>
    <col min="1500" max="1500" width="17.88671875" bestFit="1" customWidth="1"/>
    <col min="1501" max="1502" width="24.21875" bestFit="1" customWidth="1"/>
    <col min="1503" max="1503" width="27.77734375" bestFit="1" customWidth="1"/>
    <col min="1504" max="1504" width="17.88671875" bestFit="1" customWidth="1"/>
    <col min="1505" max="1506" width="24.21875" bestFit="1" customWidth="1"/>
    <col min="1507" max="1507" width="27.77734375" bestFit="1" customWidth="1"/>
    <col min="1508" max="1508" width="17.88671875" bestFit="1" customWidth="1"/>
    <col min="1509" max="1510" width="24.21875" bestFit="1" customWidth="1"/>
    <col min="1511" max="1511" width="27.77734375" bestFit="1" customWidth="1"/>
    <col min="1512" max="1512" width="17.88671875" bestFit="1" customWidth="1"/>
    <col min="1513" max="1514" width="24.21875" bestFit="1" customWidth="1"/>
    <col min="1515" max="1515" width="27.77734375" bestFit="1" customWidth="1"/>
    <col min="1516" max="1516" width="17.88671875" bestFit="1" customWidth="1"/>
    <col min="1517" max="1518" width="24.21875" bestFit="1" customWidth="1"/>
    <col min="1519" max="1519" width="27.77734375" bestFit="1" customWidth="1"/>
    <col min="1520" max="1520" width="17.88671875" bestFit="1" customWidth="1"/>
    <col min="1521" max="1522" width="24.21875" bestFit="1" customWidth="1"/>
    <col min="1523" max="1523" width="27.77734375" bestFit="1" customWidth="1"/>
    <col min="1524" max="1524" width="17.88671875" bestFit="1" customWidth="1"/>
    <col min="1525" max="1526" width="24.21875" bestFit="1" customWidth="1"/>
    <col min="1527" max="1527" width="27.77734375" bestFit="1" customWidth="1"/>
    <col min="1528" max="1528" width="17.88671875" bestFit="1" customWidth="1"/>
    <col min="1529" max="1530" width="24.21875" bestFit="1" customWidth="1"/>
    <col min="1531" max="1531" width="27.77734375" bestFit="1" customWidth="1"/>
    <col min="1532" max="1532" width="17.88671875" bestFit="1" customWidth="1"/>
    <col min="1533" max="1534" width="24.21875" bestFit="1" customWidth="1"/>
    <col min="1535" max="1535" width="30.44140625" bestFit="1" customWidth="1"/>
    <col min="1536" max="1536" width="20.44140625" bestFit="1" customWidth="1"/>
    <col min="1537" max="1538" width="24.21875" bestFit="1" customWidth="1"/>
    <col min="1539" max="1539" width="27.77734375" bestFit="1" customWidth="1"/>
    <col min="1540" max="1540" width="17.88671875" bestFit="1" customWidth="1"/>
    <col min="1541" max="1542" width="24.21875" bestFit="1" customWidth="1"/>
    <col min="1543" max="1543" width="27.77734375" bestFit="1" customWidth="1"/>
    <col min="1544" max="1544" width="17.88671875" bestFit="1" customWidth="1"/>
    <col min="1545" max="1546" width="24.21875" bestFit="1" customWidth="1"/>
    <col min="1547" max="1547" width="27.77734375" bestFit="1" customWidth="1"/>
    <col min="1548" max="1548" width="17.88671875" bestFit="1" customWidth="1"/>
    <col min="1549" max="1550" width="24.21875" bestFit="1" customWidth="1"/>
    <col min="1551" max="1551" width="27.77734375" bestFit="1" customWidth="1"/>
    <col min="1552" max="1552" width="17.88671875" bestFit="1" customWidth="1"/>
    <col min="1553" max="1554" width="24.21875" bestFit="1" customWidth="1"/>
    <col min="1555" max="1555" width="27.77734375" bestFit="1" customWidth="1"/>
    <col min="1556" max="1556" width="17.88671875" bestFit="1" customWidth="1"/>
    <col min="1557" max="1558" width="24.21875" bestFit="1" customWidth="1"/>
    <col min="1559" max="1559" width="27.77734375" bestFit="1" customWidth="1"/>
    <col min="1560" max="1560" width="17.88671875" bestFit="1" customWidth="1"/>
    <col min="1561" max="1562" width="24.21875" bestFit="1" customWidth="1"/>
    <col min="1563" max="1563" width="27.77734375" bestFit="1" customWidth="1"/>
    <col min="1564" max="1564" width="17.88671875" bestFit="1" customWidth="1"/>
    <col min="1565" max="1566" width="24.21875" bestFit="1" customWidth="1"/>
    <col min="1567" max="1567" width="27.77734375" bestFit="1" customWidth="1"/>
    <col min="1568" max="1568" width="17.88671875" bestFit="1" customWidth="1"/>
    <col min="1569" max="1570" width="24.21875" bestFit="1" customWidth="1"/>
    <col min="1571" max="1571" width="30.44140625" bestFit="1" customWidth="1"/>
    <col min="1572" max="1572" width="20.44140625" bestFit="1" customWidth="1"/>
    <col min="1573" max="1574" width="24.21875" bestFit="1" customWidth="1"/>
    <col min="1575" max="1575" width="27.77734375" bestFit="1" customWidth="1"/>
    <col min="1576" max="1576" width="17.88671875" bestFit="1" customWidth="1"/>
    <col min="1577" max="1578" width="24.21875" bestFit="1" customWidth="1"/>
    <col min="1579" max="1579" width="27.77734375" bestFit="1" customWidth="1"/>
    <col min="1580" max="1580" width="17.88671875" bestFit="1" customWidth="1"/>
    <col min="1581" max="1582" width="24.21875" bestFit="1" customWidth="1"/>
    <col min="1583" max="1583" width="27.77734375" bestFit="1" customWidth="1"/>
    <col min="1584" max="1584" width="17.88671875" bestFit="1" customWidth="1"/>
    <col min="1585" max="1586" width="24.21875" bestFit="1" customWidth="1"/>
    <col min="1587" max="1587" width="27.77734375" bestFit="1" customWidth="1"/>
    <col min="1588" max="1588" width="17.88671875" bestFit="1" customWidth="1"/>
    <col min="1589" max="1590" width="24.21875" bestFit="1" customWidth="1"/>
    <col min="1591" max="1591" width="27.77734375" bestFit="1" customWidth="1"/>
    <col min="1592" max="1592" width="17.88671875" bestFit="1" customWidth="1"/>
    <col min="1593" max="1594" width="24.21875" bestFit="1" customWidth="1"/>
    <col min="1595" max="1595" width="27.77734375" bestFit="1" customWidth="1"/>
    <col min="1596" max="1596" width="17.88671875" bestFit="1" customWidth="1"/>
    <col min="1597" max="1598" width="24.21875" bestFit="1" customWidth="1"/>
    <col min="1599" max="1599" width="27.77734375" bestFit="1" customWidth="1"/>
    <col min="1600" max="1600" width="17.88671875" bestFit="1" customWidth="1"/>
    <col min="1601" max="1602" width="24.21875" bestFit="1" customWidth="1"/>
    <col min="1603" max="1603" width="27.77734375" bestFit="1" customWidth="1"/>
    <col min="1604" max="1604" width="17.88671875" bestFit="1" customWidth="1"/>
    <col min="1605" max="1606" width="24.21875" bestFit="1" customWidth="1"/>
    <col min="1607" max="1607" width="27.77734375" bestFit="1" customWidth="1"/>
    <col min="1608" max="1608" width="17.88671875" bestFit="1" customWidth="1"/>
    <col min="1609" max="1610" width="24.21875" bestFit="1" customWidth="1"/>
    <col min="1611" max="1611" width="27.77734375" bestFit="1" customWidth="1"/>
    <col min="1612" max="1612" width="17.88671875" bestFit="1" customWidth="1"/>
    <col min="1613" max="1614" width="24.21875" bestFit="1" customWidth="1"/>
    <col min="1615" max="1615" width="27.77734375" bestFit="1" customWidth="1"/>
    <col min="1616" max="1616" width="17.88671875" bestFit="1" customWidth="1"/>
    <col min="1617" max="1618" width="24.21875" bestFit="1" customWidth="1"/>
    <col min="1619" max="1619" width="27.77734375" bestFit="1" customWidth="1"/>
    <col min="1620" max="1620" width="17.88671875" bestFit="1" customWidth="1"/>
    <col min="1621" max="1622" width="24.21875" bestFit="1" customWidth="1"/>
    <col min="1623" max="1623" width="27.77734375" bestFit="1" customWidth="1"/>
    <col min="1624" max="1624" width="17.88671875" bestFit="1" customWidth="1"/>
    <col min="1625" max="1626" width="24.21875" bestFit="1" customWidth="1"/>
    <col min="1627" max="1627" width="27.77734375" bestFit="1" customWidth="1"/>
    <col min="1628" max="1628" width="17.88671875" bestFit="1" customWidth="1"/>
    <col min="1629" max="1630" width="24.21875" bestFit="1" customWidth="1"/>
    <col min="1631" max="1631" width="30.44140625" bestFit="1" customWidth="1"/>
    <col min="1632" max="1632" width="20.44140625" bestFit="1" customWidth="1"/>
    <col min="1633" max="1634" width="24.21875" bestFit="1" customWidth="1"/>
    <col min="1635" max="1635" width="27.77734375" bestFit="1" customWidth="1"/>
    <col min="1636" max="1636" width="17.88671875" bestFit="1" customWidth="1"/>
    <col min="1637" max="1638" width="24.21875" bestFit="1" customWidth="1"/>
    <col min="1639" max="1639" width="27.77734375" bestFit="1" customWidth="1"/>
    <col min="1640" max="1640" width="17.88671875" bestFit="1" customWidth="1"/>
    <col min="1641" max="1642" width="24.21875" bestFit="1" customWidth="1"/>
    <col min="1643" max="1643" width="27.77734375" bestFit="1" customWidth="1"/>
    <col min="1644" max="1644" width="17.88671875" bestFit="1" customWidth="1"/>
    <col min="1645" max="1646" width="24.21875" bestFit="1" customWidth="1"/>
    <col min="1647" max="1647" width="27.77734375" bestFit="1" customWidth="1"/>
    <col min="1648" max="1648" width="17.88671875" bestFit="1" customWidth="1"/>
    <col min="1649" max="1650" width="24.21875" bestFit="1" customWidth="1"/>
    <col min="1651" max="1651" width="27.77734375" bestFit="1" customWidth="1"/>
    <col min="1652" max="1652" width="17.88671875" bestFit="1" customWidth="1"/>
    <col min="1653" max="1656" width="24.21875" bestFit="1" customWidth="1"/>
    <col min="1657" max="1657" width="27.77734375" bestFit="1" customWidth="1"/>
    <col min="1658" max="1658" width="17.88671875" bestFit="1" customWidth="1"/>
    <col min="1659" max="1660" width="24.21875" bestFit="1" customWidth="1"/>
    <col min="1661" max="1661" width="27.77734375" bestFit="1" customWidth="1"/>
    <col min="1662" max="1662" width="17.88671875" bestFit="1" customWidth="1"/>
    <col min="1663" max="1664" width="24.21875" bestFit="1" customWidth="1"/>
    <col min="1665" max="1665" width="29.33203125" bestFit="1" customWidth="1"/>
    <col min="1666" max="1666" width="19.44140625" bestFit="1" customWidth="1"/>
    <col min="1667" max="1668" width="24.21875" bestFit="1" customWidth="1"/>
    <col min="1669" max="1669" width="27.77734375" bestFit="1" customWidth="1"/>
    <col min="1670" max="1670" width="17.88671875" bestFit="1" customWidth="1"/>
    <col min="1671" max="1672" width="24.21875" bestFit="1" customWidth="1"/>
    <col min="1673" max="1673" width="27.77734375" bestFit="1" customWidth="1"/>
    <col min="1674" max="1674" width="17.88671875" bestFit="1" customWidth="1"/>
    <col min="1675" max="1676" width="24.21875" bestFit="1" customWidth="1"/>
    <col min="1677" max="1677" width="27.77734375" bestFit="1" customWidth="1"/>
    <col min="1678" max="1678" width="17.88671875" bestFit="1" customWidth="1"/>
    <col min="1679" max="1680" width="24.21875" bestFit="1" customWidth="1"/>
    <col min="1681" max="1681" width="27.77734375" bestFit="1" customWidth="1"/>
    <col min="1682" max="1682" width="17.88671875" bestFit="1" customWidth="1"/>
    <col min="1683" max="1684" width="24.21875" bestFit="1" customWidth="1"/>
    <col min="1685" max="1685" width="27.77734375" bestFit="1" customWidth="1"/>
    <col min="1686" max="1686" width="17.88671875" bestFit="1" customWidth="1"/>
    <col min="1687" max="1688" width="24.21875" bestFit="1" customWidth="1"/>
    <col min="1689" max="1689" width="27.77734375" bestFit="1" customWidth="1"/>
    <col min="1690" max="1690" width="17.88671875" bestFit="1" customWidth="1"/>
    <col min="1691" max="1692" width="24.21875" bestFit="1" customWidth="1"/>
    <col min="1693" max="1693" width="27.77734375" bestFit="1" customWidth="1"/>
    <col min="1694" max="1694" width="17.88671875" bestFit="1" customWidth="1"/>
    <col min="1695" max="1696" width="24.21875" bestFit="1" customWidth="1"/>
    <col min="1697" max="1697" width="27.77734375" bestFit="1" customWidth="1"/>
    <col min="1698" max="1698" width="17.88671875" bestFit="1" customWidth="1"/>
    <col min="1699" max="1700" width="24.21875" bestFit="1" customWidth="1"/>
    <col min="1701" max="1701" width="27.77734375" bestFit="1" customWidth="1"/>
    <col min="1702" max="1702" width="17.88671875" bestFit="1" customWidth="1"/>
    <col min="1703" max="1704" width="24.21875" bestFit="1" customWidth="1"/>
    <col min="1705" max="1705" width="27.77734375" bestFit="1" customWidth="1"/>
    <col min="1706" max="1706" width="17.88671875" bestFit="1" customWidth="1"/>
    <col min="1707" max="1708" width="24.21875" bestFit="1" customWidth="1"/>
    <col min="1709" max="1709" width="27.77734375" bestFit="1" customWidth="1"/>
    <col min="1710" max="1710" width="17.88671875" bestFit="1" customWidth="1"/>
    <col min="1711" max="1712" width="24.21875" bestFit="1" customWidth="1"/>
    <col min="1713" max="1713" width="27.77734375" bestFit="1" customWidth="1"/>
    <col min="1714" max="1714" width="17.88671875" bestFit="1" customWidth="1"/>
    <col min="1715" max="1716" width="24.21875" bestFit="1" customWidth="1"/>
    <col min="1717" max="1717" width="27.77734375" bestFit="1" customWidth="1"/>
    <col min="1718" max="1718" width="17.88671875" bestFit="1" customWidth="1"/>
    <col min="1719" max="1720" width="24.21875" bestFit="1" customWidth="1"/>
    <col min="1721" max="1721" width="27.77734375" bestFit="1" customWidth="1"/>
    <col min="1722" max="1722" width="17.88671875" bestFit="1" customWidth="1"/>
    <col min="1723" max="1724" width="24.21875" bestFit="1" customWidth="1"/>
    <col min="1725" max="1725" width="27.77734375" bestFit="1" customWidth="1"/>
    <col min="1726" max="1726" width="17.88671875" bestFit="1" customWidth="1"/>
    <col min="1727" max="1728" width="24.21875" bestFit="1" customWidth="1"/>
    <col min="1729" max="1729" width="27.77734375" bestFit="1" customWidth="1"/>
    <col min="1730" max="1730" width="17.88671875" bestFit="1" customWidth="1"/>
    <col min="1731" max="1732" width="24.21875" bestFit="1" customWidth="1"/>
    <col min="1733" max="1733" width="27.77734375" bestFit="1" customWidth="1"/>
    <col min="1734" max="1734" width="17.88671875" bestFit="1" customWidth="1"/>
    <col min="1735" max="1736" width="24.21875" bestFit="1" customWidth="1"/>
    <col min="1737" max="1737" width="27.77734375" bestFit="1" customWidth="1"/>
    <col min="1738" max="1738" width="17.88671875" bestFit="1" customWidth="1"/>
    <col min="1739" max="1740" width="24.21875" bestFit="1" customWidth="1"/>
    <col min="1741" max="1741" width="27.77734375" bestFit="1" customWidth="1"/>
    <col min="1742" max="1742" width="17.88671875" bestFit="1" customWidth="1"/>
    <col min="1743" max="1744" width="24.21875" bestFit="1" customWidth="1"/>
    <col min="1745" max="1745" width="27.77734375" bestFit="1" customWidth="1"/>
    <col min="1746" max="1746" width="17.88671875" bestFit="1" customWidth="1"/>
    <col min="1747" max="1748" width="24.21875" bestFit="1" customWidth="1"/>
    <col min="1749" max="1749" width="27.77734375" bestFit="1" customWidth="1"/>
    <col min="1750" max="1750" width="17.88671875" bestFit="1" customWidth="1"/>
    <col min="1751" max="1752" width="24.21875" bestFit="1" customWidth="1"/>
    <col min="1753" max="1753" width="27.77734375" bestFit="1" customWidth="1"/>
    <col min="1754" max="1754" width="17.88671875" bestFit="1" customWidth="1"/>
    <col min="1755" max="1756" width="24.21875" bestFit="1" customWidth="1"/>
    <col min="1757" max="1757" width="27.77734375" bestFit="1" customWidth="1"/>
    <col min="1758" max="1758" width="17.88671875" bestFit="1" customWidth="1"/>
    <col min="1759" max="1760" width="24.21875" bestFit="1" customWidth="1"/>
    <col min="1761" max="1761" width="27.77734375" bestFit="1" customWidth="1"/>
    <col min="1762" max="1762" width="17.88671875" bestFit="1" customWidth="1"/>
    <col min="1763" max="1764" width="24.21875" bestFit="1" customWidth="1"/>
    <col min="1765" max="1765" width="27.77734375" bestFit="1" customWidth="1"/>
    <col min="1766" max="1766" width="17.88671875" bestFit="1" customWidth="1"/>
    <col min="1767" max="1768" width="24.21875" bestFit="1" customWidth="1"/>
    <col min="1769" max="1769" width="30.44140625" bestFit="1" customWidth="1"/>
    <col min="1770" max="1770" width="20.44140625" bestFit="1" customWidth="1"/>
    <col min="1771" max="1772" width="24.21875" bestFit="1" customWidth="1"/>
    <col min="1773" max="1773" width="27.77734375" bestFit="1" customWidth="1"/>
    <col min="1774" max="1774" width="17.88671875" bestFit="1" customWidth="1"/>
    <col min="1775" max="1776" width="24.21875" bestFit="1" customWidth="1"/>
    <col min="1777" max="1777" width="27.77734375" bestFit="1" customWidth="1"/>
    <col min="1778" max="1778" width="17.88671875" bestFit="1" customWidth="1"/>
    <col min="1779" max="1780" width="24.21875" bestFit="1" customWidth="1"/>
    <col min="1781" max="1781" width="27.77734375" bestFit="1" customWidth="1"/>
    <col min="1782" max="1782" width="17.88671875" bestFit="1" customWidth="1"/>
    <col min="1783" max="1784" width="24.21875" bestFit="1" customWidth="1"/>
    <col min="1785" max="1785" width="27.77734375" bestFit="1" customWidth="1"/>
    <col min="1786" max="1786" width="17.88671875" bestFit="1" customWidth="1"/>
    <col min="1787" max="1788" width="24.21875" bestFit="1" customWidth="1"/>
    <col min="1789" max="1789" width="27.77734375" bestFit="1" customWidth="1"/>
    <col min="1790" max="1790" width="17.88671875" bestFit="1" customWidth="1"/>
    <col min="1791" max="1792" width="24.21875" bestFit="1" customWidth="1"/>
    <col min="1793" max="1793" width="27.77734375" bestFit="1" customWidth="1"/>
    <col min="1794" max="1794" width="17.88671875" bestFit="1" customWidth="1"/>
    <col min="1795" max="1796" width="24.21875" bestFit="1" customWidth="1"/>
    <col min="1797" max="1797" width="27.77734375" bestFit="1" customWidth="1"/>
    <col min="1798" max="1798" width="17.88671875" bestFit="1" customWidth="1"/>
    <col min="1799" max="1800" width="24.21875" bestFit="1" customWidth="1"/>
    <col min="1801" max="1801" width="27.77734375" bestFit="1" customWidth="1"/>
    <col min="1802" max="1802" width="17.88671875" bestFit="1" customWidth="1"/>
    <col min="1803" max="1804" width="24.21875" bestFit="1" customWidth="1"/>
    <col min="1805" max="1805" width="27.77734375" bestFit="1" customWidth="1"/>
    <col min="1806" max="1806" width="17.88671875" bestFit="1" customWidth="1"/>
    <col min="1807" max="1808" width="24.21875" bestFit="1" customWidth="1"/>
    <col min="1809" max="1809" width="27.77734375" bestFit="1" customWidth="1"/>
    <col min="1810" max="1810" width="17.88671875" bestFit="1" customWidth="1"/>
    <col min="1811" max="1812" width="24.21875" bestFit="1" customWidth="1"/>
    <col min="1813" max="1813" width="27.77734375" bestFit="1" customWidth="1"/>
    <col min="1814" max="1814" width="17.88671875" bestFit="1" customWidth="1"/>
    <col min="1815" max="1816" width="24.21875" bestFit="1" customWidth="1"/>
    <col min="1817" max="1817" width="27.77734375" bestFit="1" customWidth="1"/>
    <col min="1818" max="1818" width="17.88671875" bestFit="1" customWidth="1"/>
    <col min="1819" max="1820" width="24.21875" bestFit="1" customWidth="1"/>
    <col min="1821" max="1821" width="27.77734375" bestFit="1" customWidth="1"/>
    <col min="1822" max="1822" width="17.88671875" bestFit="1" customWidth="1"/>
    <col min="1823" max="1824" width="24.21875" bestFit="1" customWidth="1"/>
    <col min="1825" max="1825" width="27.77734375" bestFit="1" customWidth="1"/>
    <col min="1826" max="1826" width="17.88671875" bestFit="1" customWidth="1"/>
    <col min="1827" max="1828" width="24.21875" bestFit="1" customWidth="1"/>
    <col min="1829" max="1829" width="27.77734375" bestFit="1" customWidth="1"/>
    <col min="1830" max="1830" width="17.88671875" bestFit="1" customWidth="1"/>
    <col min="1831" max="1832" width="24.21875" bestFit="1" customWidth="1"/>
    <col min="1833" max="1833" width="27.77734375" bestFit="1" customWidth="1"/>
    <col min="1834" max="1834" width="17.88671875" bestFit="1" customWidth="1"/>
    <col min="1835" max="1836" width="24.21875" bestFit="1" customWidth="1"/>
    <col min="1837" max="1837" width="27.77734375" bestFit="1" customWidth="1"/>
    <col min="1838" max="1838" width="17.88671875" bestFit="1" customWidth="1"/>
    <col min="1839" max="1840" width="24.21875" bestFit="1" customWidth="1"/>
    <col min="1841" max="1841" width="27.77734375" bestFit="1" customWidth="1"/>
    <col min="1842" max="1842" width="17.88671875" bestFit="1" customWidth="1"/>
    <col min="1843" max="1844" width="24.21875" bestFit="1" customWidth="1"/>
    <col min="1845" max="1845" width="27.77734375" bestFit="1" customWidth="1"/>
    <col min="1846" max="1846" width="17.88671875" bestFit="1" customWidth="1"/>
    <col min="1847" max="1848" width="24.21875" bestFit="1" customWidth="1"/>
    <col min="1849" max="1849" width="27.77734375" bestFit="1" customWidth="1"/>
    <col min="1850" max="1850" width="17.88671875" bestFit="1" customWidth="1"/>
    <col min="1851" max="1852" width="24.21875" bestFit="1" customWidth="1"/>
    <col min="1853" max="1853" width="27.77734375" bestFit="1" customWidth="1"/>
    <col min="1854" max="1854" width="17.88671875" bestFit="1" customWidth="1"/>
    <col min="1855" max="1856" width="24.21875" bestFit="1" customWidth="1"/>
    <col min="1857" max="1857" width="27.77734375" bestFit="1" customWidth="1"/>
    <col min="1858" max="1858" width="17.88671875" bestFit="1" customWidth="1"/>
    <col min="1859" max="1860" width="24.21875" bestFit="1" customWidth="1"/>
    <col min="1861" max="1861" width="27.77734375" bestFit="1" customWidth="1"/>
    <col min="1862" max="1862" width="17.88671875" bestFit="1" customWidth="1"/>
    <col min="1863" max="1864" width="24.21875" bestFit="1" customWidth="1"/>
    <col min="1865" max="1865" width="27.77734375" bestFit="1" customWidth="1"/>
    <col min="1866" max="1866" width="17.88671875" bestFit="1" customWidth="1"/>
    <col min="1867" max="1868" width="24.21875" bestFit="1" customWidth="1"/>
    <col min="1869" max="1869" width="27.77734375" bestFit="1" customWidth="1"/>
    <col min="1870" max="1870" width="17.88671875" bestFit="1" customWidth="1"/>
    <col min="1871" max="1872" width="24.21875" bestFit="1" customWidth="1"/>
    <col min="1873" max="1873" width="27.77734375" bestFit="1" customWidth="1"/>
    <col min="1874" max="1874" width="17.88671875" bestFit="1" customWidth="1"/>
    <col min="1875" max="1876" width="24.21875" bestFit="1" customWidth="1"/>
    <col min="1877" max="1877" width="27.77734375" bestFit="1" customWidth="1"/>
    <col min="1878" max="1878" width="17.88671875" bestFit="1" customWidth="1"/>
    <col min="1879" max="1880" width="24.21875" bestFit="1" customWidth="1"/>
    <col min="1881" max="1881" width="27.77734375" bestFit="1" customWidth="1"/>
    <col min="1882" max="1882" width="17.88671875" bestFit="1" customWidth="1"/>
    <col min="1883" max="1884" width="24.21875" bestFit="1" customWidth="1"/>
    <col min="1885" max="1885" width="27.77734375" bestFit="1" customWidth="1"/>
    <col min="1886" max="1886" width="17.88671875" bestFit="1" customWidth="1"/>
    <col min="1887" max="1888" width="24.21875" bestFit="1" customWidth="1"/>
    <col min="1889" max="1889" width="27.77734375" bestFit="1" customWidth="1"/>
    <col min="1890" max="1890" width="17.88671875" bestFit="1" customWidth="1"/>
    <col min="1891" max="1892" width="24.21875" bestFit="1" customWidth="1"/>
    <col min="1893" max="1893" width="27.77734375" bestFit="1" customWidth="1"/>
    <col min="1894" max="1894" width="17.88671875" bestFit="1" customWidth="1"/>
    <col min="1895" max="1896" width="24.21875" bestFit="1" customWidth="1"/>
    <col min="1897" max="1897" width="27.77734375" bestFit="1" customWidth="1"/>
    <col min="1898" max="1898" width="17.88671875" bestFit="1" customWidth="1"/>
    <col min="1899" max="1900" width="24.21875" bestFit="1" customWidth="1"/>
    <col min="1901" max="1901" width="27.77734375" bestFit="1" customWidth="1"/>
    <col min="1902" max="1902" width="17.88671875" bestFit="1" customWidth="1"/>
    <col min="1903" max="1904" width="24.21875" bestFit="1" customWidth="1"/>
    <col min="1905" max="1905" width="27.77734375" bestFit="1" customWidth="1"/>
    <col min="1906" max="1906" width="17.88671875" bestFit="1" customWidth="1"/>
    <col min="1907" max="1908" width="24.21875" bestFit="1" customWidth="1"/>
    <col min="1909" max="1909" width="27.77734375" bestFit="1" customWidth="1"/>
    <col min="1910" max="1910" width="17.88671875" bestFit="1" customWidth="1"/>
    <col min="1911" max="1912" width="24.21875" bestFit="1" customWidth="1"/>
    <col min="1913" max="1913" width="27.77734375" bestFit="1" customWidth="1"/>
    <col min="1914" max="1914" width="17.88671875" bestFit="1" customWidth="1"/>
    <col min="1915" max="1916" width="24.21875" bestFit="1" customWidth="1"/>
    <col min="1917" max="1917" width="27.77734375" bestFit="1" customWidth="1"/>
    <col min="1918" max="1918" width="17.88671875" bestFit="1" customWidth="1"/>
    <col min="1919" max="1920" width="24.21875" bestFit="1" customWidth="1"/>
    <col min="1921" max="1921" width="30.44140625" bestFit="1" customWidth="1"/>
    <col min="1922" max="1922" width="20.44140625" bestFit="1" customWidth="1"/>
    <col min="1923" max="1924" width="24.21875" bestFit="1" customWidth="1"/>
    <col min="1925" max="1925" width="27.77734375" bestFit="1" customWidth="1"/>
    <col min="1926" max="1926" width="17.88671875" bestFit="1" customWidth="1"/>
    <col min="1927" max="1928" width="24.21875" bestFit="1" customWidth="1"/>
    <col min="1929" max="1929" width="27.77734375" bestFit="1" customWidth="1"/>
    <col min="1930" max="1930" width="17.88671875" bestFit="1" customWidth="1"/>
    <col min="1931" max="1932" width="24.21875" bestFit="1" customWidth="1"/>
    <col min="1933" max="1933" width="27.77734375" bestFit="1" customWidth="1"/>
    <col min="1934" max="1934" width="17.88671875" bestFit="1" customWidth="1"/>
    <col min="1935" max="1936" width="24.21875" bestFit="1" customWidth="1"/>
    <col min="1937" max="1937" width="27.77734375" bestFit="1" customWidth="1"/>
    <col min="1938" max="1938" width="17.88671875" bestFit="1" customWidth="1"/>
    <col min="1939" max="1940" width="24.21875" bestFit="1" customWidth="1"/>
    <col min="1941" max="1941" width="27.77734375" bestFit="1" customWidth="1"/>
    <col min="1942" max="1942" width="17.88671875" bestFit="1" customWidth="1"/>
    <col min="1943" max="1944" width="24.21875" bestFit="1" customWidth="1"/>
    <col min="1945" max="1945" width="27.77734375" bestFit="1" customWidth="1"/>
    <col min="1946" max="1946" width="17.88671875" bestFit="1" customWidth="1"/>
    <col min="1947" max="1948" width="24.21875" bestFit="1" customWidth="1"/>
    <col min="1949" max="1949" width="27.77734375" bestFit="1" customWidth="1"/>
    <col min="1950" max="1950" width="17.88671875" bestFit="1" customWidth="1"/>
    <col min="1951" max="1952" width="24.21875" bestFit="1" customWidth="1"/>
    <col min="1953" max="1953" width="27.77734375" bestFit="1" customWidth="1"/>
    <col min="1954" max="1954" width="17.88671875" bestFit="1" customWidth="1"/>
    <col min="1955" max="1956" width="24.21875" bestFit="1" customWidth="1"/>
    <col min="1957" max="1957" width="27.77734375" bestFit="1" customWidth="1"/>
    <col min="1958" max="1958" width="17.88671875" bestFit="1" customWidth="1"/>
    <col min="1959" max="1960" width="24.21875" bestFit="1" customWidth="1"/>
    <col min="1961" max="1961" width="27.77734375" bestFit="1" customWidth="1"/>
    <col min="1962" max="1962" width="17.88671875" bestFit="1" customWidth="1"/>
    <col min="1963" max="1964" width="24.21875" bestFit="1" customWidth="1"/>
    <col min="1965" max="1965" width="27.77734375" bestFit="1" customWidth="1"/>
    <col min="1966" max="1966" width="17.88671875" bestFit="1" customWidth="1"/>
    <col min="1967" max="1968" width="24.21875" bestFit="1" customWidth="1"/>
    <col min="1969" max="1969" width="27.77734375" bestFit="1" customWidth="1"/>
    <col min="1970" max="1970" width="17.88671875" bestFit="1" customWidth="1"/>
    <col min="1971" max="1972" width="24.21875" bestFit="1" customWidth="1"/>
    <col min="1973" max="1973" width="27.77734375" bestFit="1" customWidth="1"/>
    <col min="1974" max="1974" width="17.88671875" bestFit="1" customWidth="1"/>
    <col min="1975" max="1976" width="24.21875" bestFit="1" customWidth="1"/>
    <col min="1977" max="1977" width="27.77734375" bestFit="1" customWidth="1"/>
    <col min="1978" max="1978" width="17.88671875" bestFit="1" customWidth="1"/>
    <col min="1979" max="1980" width="24.21875" bestFit="1" customWidth="1"/>
    <col min="1981" max="1981" width="27.77734375" bestFit="1" customWidth="1"/>
    <col min="1982" max="1982" width="17.88671875" bestFit="1" customWidth="1"/>
    <col min="1983" max="1984" width="24.21875" bestFit="1" customWidth="1"/>
    <col min="1985" max="1985" width="27.77734375" bestFit="1" customWidth="1"/>
    <col min="1986" max="1986" width="17.88671875" bestFit="1" customWidth="1"/>
    <col min="1987" max="1988" width="24.21875" bestFit="1" customWidth="1"/>
    <col min="1989" max="1989" width="27.77734375" bestFit="1" customWidth="1"/>
    <col min="1990" max="1990" width="17.88671875" bestFit="1" customWidth="1"/>
    <col min="1991" max="1992" width="24.21875" bestFit="1" customWidth="1"/>
    <col min="1993" max="1993" width="27.77734375" bestFit="1" customWidth="1"/>
    <col min="1994" max="1994" width="17.88671875" bestFit="1" customWidth="1"/>
    <col min="1995" max="1996" width="24.21875" bestFit="1" customWidth="1"/>
    <col min="1997" max="1997" width="27.77734375" bestFit="1" customWidth="1"/>
    <col min="1998" max="1998" width="17.88671875" bestFit="1" customWidth="1"/>
    <col min="1999" max="2000" width="24.21875" bestFit="1" customWidth="1"/>
    <col min="2001" max="2001" width="27.77734375" bestFit="1" customWidth="1"/>
    <col min="2002" max="2002" width="17.88671875" bestFit="1" customWidth="1"/>
    <col min="2003" max="2004" width="24.21875" bestFit="1" customWidth="1"/>
    <col min="2005" max="2005" width="27.77734375" bestFit="1" customWidth="1"/>
    <col min="2006" max="2006" width="17.88671875" bestFit="1" customWidth="1"/>
    <col min="2007" max="2008" width="24.21875" bestFit="1" customWidth="1"/>
    <col min="2009" max="2009" width="27.77734375" bestFit="1" customWidth="1"/>
    <col min="2010" max="2010" width="17.88671875" bestFit="1" customWidth="1"/>
    <col min="2011" max="2012" width="24.21875" bestFit="1" customWidth="1"/>
    <col min="2013" max="2013" width="28.77734375" bestFit="1" customWidth="1"/>
    <col min="2014" max="2014" width="18.88671875" bestFit="1" customWidth="1"/>
    <col min="2015" max="2016" width="24.21875" bestFit="1" customWidth="1"/>
    <col min="2017" max="2017" width="31.44140625" bestFit="1" customWidth="1"/>
    <col min="2018" max="2018" width="21.5546875" bestFit="1" customWidth="1"/>
    <col min="2019" max="2020" width="24.21875" bestFit="1" customWidth="1"/>
    <col min="2021" max="2021" width="31.44140625" bestFit="1" customWidth="1"/>
    <col min="2022" max="2022" width="21.5546875" bestFit="1" customWidth="1"/>
    <col min="2023" max="2024" width="24.21875" bestFit="1" customWidth="1"/>
    <col min="2025" max="2025" width="28.77734375" bestFit="1" customWidth="1"/>
    <col min="2026" max="2026" width="18.88671875" bestFit="1" customWidth="1"/>
    <col min="2027" max="2028" width="24.21875" bestFit="1" customWidth="1"/>
    <col min="2029" max="2029" width="31.44140625" bestFit="1" customWidth="1"/>
    <col min="2030" max="2030" width="21.5546875" bestFit="1" customWidth="1"/>
    <col min="2031" max="2032" width="24.21875" bestFit="1" customWidth="1"/>
    <col min="2033" max="2033" width="28.77734375" bestFit="1" customWidth="1"/>
    <col min="2034" max="2034" width="18.88671875" bestFit="1" customWidth="1"/>
    <col min="2035" max="2036" width="24.21875" bestFit="1" customWidth="1"/>
    <col min="2037" max="2037" width="28.77734375" bestFit="1" customWidth="1"/>
    <col min="2038" max="2038" width="18.88671875" bestFit="1" customWidth="1"/>
    <col min="2039" max="2040" width="24.21875" bestFit="1" customWidth="1"/>
    <col min="2041" max="2041" width="28.77734375" bestFit="1" customWidth="1"/>
    <col min="2042" max="2042" width="18.88671875" bestFit="1" customWidth="1"/>
    <col min="2043" max="2044" width="24.21875" bestFit="1" customWidth="1"/>
    <col min="2045" max="2045" width="28.77734375" bestFit="1" customWidth="1"/>
    <col min="2046" max="2046" width="18.88671875" bestFit="1" customWidth="1"/>
    <col min="2047" max="2048" width="24.21875" bestFit="1" customWidth="1"/>
    <col min="2049" max="2049" width="28.77734375" bestFit="1" customWidth="1"/>
    <col min="2050" max="2050" width="18.88671875" bestFit="1" customWidth="1"/>
    <col min="2051" max="2052" width="24.21875" bestFit="1" customWidth="1"/>
    <col min="2053" max="2053" width="28.77734375" bestFit="1" customWidth="1"/>
    <col min="2054" max="2054" width="18.88671875" bestFit="1" customWidth="1"/>
    <col min="2055" max="2056" width="24.21875" bestFit="1" customWidth="1"/>
    <col min="2057" max="2057" width="28.77734375" bestFit="1" customWidth="1"/>
    <col min="2058" max="2058" width="18.88671875" bestFit="1" customWidth="1"/>
    <col min="2059" max="2060" width="24.21875" bestFit="1" customWidth="1"/>
    <col min="2061" max="2061" width="28.77734375" bestFit="1" customWidth="1"/>
    <col min="2062" max="2062" width="18.88671875" bestFit="1" customWidth="1"/>
    <col min="2063" max="2064" width="24.21875" bestFit="1" customWidth="1"/>
    <col min="2065" max="2065" width="28.77734375" bestFit="1" customWidth="1"/>
    <col min="2066" max="2066" width="18.88671875" bestFit="1" customWidth="1"/>
    <col min="2067" max="2068" width="24.21875" bestFit="1" customWidth="1"/>
    <col min="2069" max="2069" width="28.77734375" bestFit="1" customWidth="1"/>
    <col min="2070" max="2070" width="18.88671875" bestFit="1" customWidth="1"/>
    <col min="2071" max="2072" width="24.21875" bestFit="1" customWidth="1"/>
    <col min="2073" max="2073" width="28.77734375" bestFit="1" customWidth="1"/>
    <col min="2074" max="2074" width="18.88671875" bestFit="1" customWidth="1"/>
    <col min="2075" max="2076" width="24.21875" bestFit="1" customWidth="1"/>
    <col min="2077" max="2077" width="28.77734375" bestFit="1" customWidth="1"/>
    <col min="2078" max="2078" width="18.88671875" bestFit="1" customWidth="1"/>
    <col min="2079" max="2080" width="24.21875" bestFit="1" customWidth="1"/>
    <col min="2081" max="2081" width="28.77734375" bestFit="1" customWidth="1"/>
    <col min="2082" max="2082" width="18.88671875" bestFit="1" customWidth="1"/>
    <col min="2083" max="2084" width="24.21875" bestFit="1" customWidth="1"/>
    <col min="2085" max="2085" width="28.77734375" bestFit="1" customWidth="1"/>
    <col min="2086" max="2086" width="18.88671875" bestFit="1" customWidth="1"/>
    <col min="2087" max="2088" width="24.21875" bestFit="1" customWidth="1"/>
    <col min="2089" max="2089" width="31.44140625" bestFit="1" customWidth="1"/>
    <col min="2090" max="2090" width="21.5546875" bestFit="1" customWidth="1"/>
    <col min="2091" max="2092" width="24.21875" bestFit="1" customWidth="1"/>
    <col min="2093" max="2093" width="28.77734375" bestFit="1" customWidth="1"/>
    <col min="2094" max="2094" width="18.88671875" bestFit="1" customWidth="1"/>
    <col min="2095" max="2096" width="24.21875" bestFit="1" customWidth="1"/>
    <col min="2097" max="2097" width="28.77734375" bestFit="1" customWidth="1"/>
    <col min="2098" max="2098" width="18.88671875" bestFit="1" customWidth="1"/>
    <col min="2099" max="2102" width="24.21875" bestFit="1" customWidth="1"/>
    <col min="2103" max="2103" width="28.77734375" bestFit="1" customWidth="1"/>
    <col min="2104" max="2104" width="18.88671875" bestFit="1" customWidth="1"/>
    <col min="2105" max="2106" width="24.21875" bestFit="1" customWidth="1"/>
    <col min="2107" max="2107" width="31.44140625" bestFit="1" customWidth="1"/>
    <col min="2108" max="2108" width="21.5546875" bestFit="1" customWidth="1"/>
    <col min="2109" max="2110" width="24.21875" bestFit="1" customWidth="1"/>
    <col min="2111" max="2111" width="28.77734375" bestFit="1" customWidth="1"/>
    <col min="2112" max="2112" width="18.88671875" bestFit="1" customWidth="1"/>
    <col min="2113" max="2114" width="24.21875" bestFit="1" customWidth="1"/>
    <col min="2115" max="2115" width="28.77734375" bestFit="1" customWidth="1"/>
    <col min="2116" max="2116" width="18.88671875" bestFit="1" customWidth="1"/>
    <col min="2117" max="2118" width="24.21875" bestFit="1" customWidth="1"/>
    <col min="2119" max="2119" width="28.77734375" bestFit="1" customWidth="1"/>
    <col min="2120" max="2120" width="18.88671875" bestFit="1" customWidth="1"/>
    <col min="2121" max="2122" width="24.21875" bestFit="1" customWidth="1"/>
    <col min="2123" max="2123" width="28.77734375" bestFit="1" customWidth="1"/>
    <col min="2124" max="2124" width="18.88671875" bestFit="1" customWidth="1"/>
    <col min="2125" max="2126" width="24.21875" bestFit="1" customWidth="1"/>
    <col min="2127" max="2127" width="28.77734375" bestFit="1" customWidth="1"/>
    <col min="2128" max="2128" width="18.88671875" bestFit="1" customWidth="1"/>
    <col min="2129" max="2130" width="24.21875" bestFit="1" customWidth="1"/>
    <col min="2131" max="2131" width="30.44140625" bestFit="1" customWidth="1"/>
    <col min="2132" max="2132" width="20.44140625" bestFit="1" customWidth="1"/>
    <col min="2133" max="2134" width="24.21875" bestFit="1" customWidth="1"/>
    <col min="2135" max="2135" width="28.77734375" bestFit="1" customWidth="1"/>
    <col min="2136" max="2136" width="18.88671875" bestFit="1" customWidth="1"/>
    <col min="2137" max="2138" width="24.21875" bestFit="1" customWidth="1"/>
    <col min="2139" max="2139" width="31.44140625" bestFit="1" customWidth="1"/>
    <col min="2140" max="2140" width="21.5546875" bestFit="1" customWidth="1"/>
    <col min="2141" max="2142" width="24.21875" bestFit="1" customWidth="1"/>
    <col min="2143" max="2143" width="28.77734375" bestFit="1" customWidth="1"/>
    <col min="2144" max="2144" width="18.88671875" bestFit="1" customWidth="1"/>
    <col min="2145" max="2146" width="24.21875" bestFit="1" customWidth="1"/>
    <col min="2147" max="2147" width="28.77734375" bestFit="1" customWidth="1"/>
    <col min="2148" max="2148" width="18.88671875" bestFit="1" customWidth="1"/>
    <col min="2149" max="2150" width="24.21875" bestFit="1" customWidth="1"/>
    <col min="2151" max="2151" width="28.77734375" bestFit="1" customWidth="1"/>
    <col min="2152" max="2152" width="18.88671875" bestFit="1" customWidth="1"/>
    <col min="2153" max="2154" width="24.21875" bestFit="1" customWidth="1"/>
    <col min="2155" max="2155" width="28.77734375" bestFit="1" customWidth="1"/>
    <col min="2156" max="2156" width="18.88671875" bestFit="1" customWidth="1"/>
    <col min="2157" max="2158" width="24.21875" bestFit="1" customWidth="1"/>
    <col min="2159" max="2159" width="28.77734375" bestFit="1" customWidth="1"/>
    <col min="2160" max="2160" width="18.88671875" bestFit="1" customWidth="1"/>
    <col min="2161" max="2162" width="24.21875" bestFit="1" customWidth="1"/>
    <col min="2163" max="2163" width="28.77734375" bestFit="1" customWidth="1"/>
    <col min="2164" max="2164" width="18.88671875" bestFit="1" customWidth="1"/>
    <col min="2165" max="2166" width="24.21875" bestFit="1" customWidth="1"/>
    <col min="2167" max="2167" width="31.44140625" bestFit="1" customWidth="1"/>
    <col min="2168" max="2168" width="21.5546875" bestFit="1" customWidth="1"/>
    <col min="2169" max="2170" width="24.21875" bestFit="1" customWidth="1"/>
    <col min="2171" max="2171" width="28.77734375" bestFit="1" customWidth="1"/>
    <col min="2172" max="2172" width="18.88671875" bestFit="1" customWidth="1"/>
    <col min="2173" max="2174" width="24.21875" bestFit="1" customWidth="1"/>
    <col min="2175" max="2175" width="30.44140625" bestFit="1" customWidth="1"/>
    <col min="2176" max="2176" width="20.44140625" bestFit="1" customWidth="1"/>
    <col min="2177" max="2178" width="24.21875" bestFit="1" customWidth="1"/>
    <col min="2179" max="2179" width="28.77734375" bestFit="1" customWidth="1"/>
    <col min="2180" max="2180" width="18.88671875" bestFit="1" customWidth="1"/>
    <col min="2181" max="2182" width="24.21875" bestFit="1" customWidth="1"/>
    <col min="2183" max="2183" width="28.77734375" bestFit="1" customWidth="1"/>
    <col min="2184" max="2184" width="18.88671875" bestFit="1" customWidth="1"/>
    <col min="2185" max="2186" width="24.21875" bestFit="1" customWidth="1"/>
    <col min="2187" max="2187" width="28.77734375" bestFit="1" customWidth="1"/>
    <col min="2188" max="2188" width="18.88671875" bestFit="1" customWidth="1"/>
    <col min="2189" max="2190" width="24.21875" bestFit="1" customWidth="1"/>
    <col min="2191" max="2191" width="28.77734375" bestFit="1" customWidth="1"/>
    <col min="2192" max="2192" width="18.88671875" bestFit="1" customWidth="1"/>
    <col min="2193" max="2194" width="24.21875" bestFit="1" customWidth="1"/>
    <col min="2195" max="2195" width="28.77734375" bestFit="1" customWidth="1"/>
    <col min="2196" max="2196" width="18.88671875" bestFit="1" customWidth="1"/>
    <col min="2197" max="2198" width="24.21875" bestFit="1" customWidth="1"/>
    <col min="2199" max="2199" width="28.77734375" bestFit="1" customWidth="1"/>
    <col min="2200" max="2200" width="18.88671875" bestFit="1" customWidth="1"/>
    <col min="2201" max="2202" width="24.21875" bestFit="1" customWidth="1"/>
    <col min="2203" max="2203" width="28.77734375" bestFit="1" customWidth="1"/>
    <col min="2204" max="2204" width="18.88671875" bestFit="1" customWidth="1"/>
    <col min="2205" max="2206" width="24.21875" bestFit="1" customWidth="1"/>
    <col min="2207" max="2207" width="30.44140625" bestFit="1" customWidth="1"/>
    <col min="2208" max="2208" width="20.44140625" bestFit="1" customWidth="1"/>
    <col min="2209" max="2210" width="24.21875" bestFit="1" customWidth="1"/>
    <col min="2211" max="2211" width="28.77734375" bestFit="1" customWidth="1"/>
    <col min="2212" max="2212" width="18.88671875" bestFit="1" customWidth="1"/>
    <col min="2213" max="2214" width="24.21875" bestFit="1" customWidth="1"/>
    <col min="2215" max="2215" width="28.77734375" bestFit="1" customWidth="1"/>
    <col min="2216" max="2216" width="18.88671875" bestFit="1" customWidth="1"/>
    <col min="2217" max="2218" width="24.21875" bestFit="1" customWidth="1"/>
    <col min="2219" max="2219" width="28.77734375" bestFit="1" customWidth="1"/>
    <col min="2220" max="2220" width="18.88671875" bestFit="1" customWidth="1"/>
    <col min="2221" max="2222" width="24.21875" bestFit="1" customWidth="1"/>
    <col min="2223" max="2223" width="28.77734375" bestFit="1" customWidth="1"/>
    <col min="2224" max="2224" width="18.88671875" bestFit="1" customWidth="1"/>
    <col min="2225" max="2226" width="24.21875" bestFit="1" customWidth="1"/>
    <col min="2227" max="2227" width="28.77734375" bestFit="1" customWidth="1"/>
    <col min="2228" max="2228" width="18.88671875" bestFit="1" customWidth="1"/>
    <col min="2229" max="2230" width="24.21875" bestFit="1" customWidth="1"/>
    <col min="2231" max="2231" width="28.77734375" bestFit="1" customWidth="1"/>
    <col min="2232" max="2232" width="18.88671875" bestFit="1" customWidth="1"/>
    <col min="2233" max="2234" width="24.21875" bestFit="1" customWidth="1"/>
    <col min="2235" max="2235" width="28.77734375" bestFit="1" customWidth="1"/>
    <col min="2236" max="2236" width="18.88671875" bestFit="1" customWidth="1"/>
    <col min="2237" max="2238" width="24.21875" bestFit="1" customWidth="1"/>
    <col min="2239" max="2239" width="28.77734375" bestFit="1" customWidth="1"/>
    <col min="2240" max="2240" width="18.88671875" bestFit="1" customWidth="1"/>
    <col min="2241" max="2242" width="24.21875" bestFit="1" customWidth="1"/>
    <col min="2243" max="2243" width="28.77734375" bestFit="1" customWidth="1"/>
    <col min="2244" max="2244" width="18.88671875" bestFit="1" customWidth="1"/>
    <col min="2245" max="2246" width="24.21875" bestFit="1" customWidth="1"/>
    <col min="2247" max="2247" width="28.77734375" bestFit="1" customWidth="1"/>
    <col min="2248" max="2248" width="18.88671875" bestFit="1" customWidth="1"/>
    <col min="2249" max="2250" width="24.21875" bestFit="1" customWidth="1"/>
    <col min="2251" max="2251" width="28.77734375" bestFit="1" customWidth="1"/>
    <col min="2252" max="2252" width="18.88671875" bestFit="1" customWidth="1"/>
    <col min="2253" max="2254" width="24.21875" bestFit="1" customWidth="1"/>
    <col min="2255" max="2255" width="28.77734375" bestFit="1" customWidth="1"/>
    <col min="2256" max="2256" width="18.88671875" bestFit="1" customWidth="1"/>
    <col min="2257" max="2258" width="24.21875" bestFit="1" customWidth="1"/>
    <col min="2259" max="2259" width="28.77734375" bestFit="1" customWidth="1"/>
    <col min="2260" max="2260" width="18.88671875" bestFit="1" customWidth="1"/>
    <col min="2261" max="2262" width="24.21875" bestFit="1" customWidth="1"/>
    <col min="2263" max="2263" width="28.77734375" bestFit="1" customWidth="1"/>
    <col min="2264" max="2264" width="18.88671875" bestFit="1" customWidth="1"/>
    <col min="2265" max="2266" width="24.21875" bestFit="1" customWidth="1"/>
    <col min="2267" max="2267" width="28.77734375" bestFit="1" customWidth="1"/>
    <col min="2268" max="2268" width="18.88671875" bestFit="1" customWidth="1"/>
    <col min="2269" max="2270" width="24.21875" bestFit="1" customWidth="1"/>
    <col min="2271" max="2271" width="28.77734375" bestFit="1" customWidth="1"/>
    <col min="2272" max="2272" width="18.88671875" bestFit="1" customWidth="1"/>
    <col min="2273" max="2274" width="24.21875" bestFit="1" customWidth="1"/>
    <col min="2275" max="2275" width="31.44140625" bestFit="1" customWidth="1"/>
    <col min="2276" max="2276" width="21.5546875" bestFit="1" customWidth="1"/>
    <col min="2277" max="2278" width="24.21875" bestFit="1" customWidth="1"/>
    <col min="2279" max="2279" width="28.77734375" bestFit="1" customWidth="1"/>
    <col min="2280" max="2280" width="18.88671875" bestFit="1" customWidth="1"/>
    <col min="2281" max="2282" width="24.21875" bestFit="1" customWidth="1"/>
    <col min="2283" max="2283" width="28.77734375" bestFit="1" customWidth="1"/>
    <col min="2284" max="2284" width="18.88671875" bestFit="1" customWidth="1"/>
    <col min="2285" max="2286" width="24.21875" bestFit="1" customWidth="1"/>
    <col min="2287" max="2287" width="28.77734375" bestFit="1" customWidth="1"/>
    <col min="2288" max="2288" width="18.88671875" bestFit="1" customWidth="1"/>
    <col min="2289" max="2290" width="24.21875" bestFit="1" customWidth="1"/>
    <col min="2291" max="2291" width="28.77734375" bestFit="1" customWidth="1"/>
    <col min="2292" max="2292" width="18.88671875" bestFit="1" customWidth="1"/>
    <col min="2293" max="2294" width="24.21875" bestFit="1" customWidth="1"/>
    <col min="2295" max="2295" width="28.77734375" bestFit="1" customWidth="1"/>
    <col min="2296" max="2296" width="18.88671875" bestFit="1" customWidth="1"/>
    <col min="2297" max="2298" width="24.21875" bestFit="1" customWidth="1"/>
    <col min="2299" max="2299" width="28.77734375" bestFit="1" customWidth="1"/>
    <col min="2300" max="2300" width="18.88671875" bestFit="1" customWidth="1"/>
    <col min="2301" max="2302" width="24.21875" bestFit="1" customWidth="1"/>
    <col min="2303" max="2303" width="28.77734375" bestFit="1" customWidth="1"/>
    <col min="2304" max="2304" width="18.88671875" bestFit="1" customWidth="1"/>
    <col min="2305" max="2306" width="24.21875" bestFit="1" customWidth="1"/>
    <col min="2307" max="2307" width="28.77734375" bestFit="1" customWidth="1"/>
    <col min="2308" max="2308" width="18.88671875" bestFit="1" customWidth="1"/>
    <col min="2309" max="2310" width="24.21875" bestFit="1" customWidth="1"/>
    <col min="2311" max="2311" width="28.77734375" bestFit="1" customWidth="1"/>
    <col min="2312" max="2312" width="18.88671875" bestFit="1" customWidth="1"/>
    <col min="2313" max="2314" width="24.21875" bestFit="1" customWidth="1"/>
    <col min="2315" max="2315" width="28.77734375" bestFit="1" customWidth="1"/>
    <col min="2316" max="2316" width="18.88671875" bestFit="1" customWidth="1"/>
    <col min="2317" max="2318" width="24.21875" bestFit="1" customWidth="1"/>
    <col min="2319" max="2319" width="28.77734375" bestFit="1" customWidth="1"/>
    <col min="2320" max="2320" width="18.88671875" bestFit="1" customWidth="1"/>
    <col min="2321" max="2322" width="24.21875" bestFit="1" customWidth="1"/>
    <col min="2323" max="2323" width="28.77734375" bestFit="1" customWidth="1"/>
    <col min="2324" max="2324" width="18.88671875" bestFit="1" customWidth="1"/>
    <col min="2325" max="2326" width="24.21875" bestFit="1" customWidth="1"/>
    <col min="2327" max="2327" width="28.77734375" bestFit="1" customWidth="1"/>
    <col min="2328" max="2328" width="18.88671875" bestFit="1" customWidth="1"/>
    <col min="2329" max="2330" width="24.21875" bestFit="1" customWidth="1"/>
    <col min="2331" max="2331" width="28.77734375" bestFit="1" customWidth="1"/>
    <col min="2332" max="2332" width="18.88671875" bestFit="1" customWidth="1"/>
    <col min="2333" max="2334" width="24.21875" bestFit="1" customWidth="1"/>
    <col min="2335" max="2335" width="28.77734375" bestFit="1" customWidth="1"/>
    <col min="2336" max="2336" width="18.88671875" bestFit="1" customWidth="1"/>
    <col min="2337" max="2338" width="24.21875" bestFit="1" customWidth="1"/>
    <col min="2339" max="2339" width="28.77734375" bestFit="1" customWidth="1"/>
    <col min="2340" max="2340" width="18.88671875" bestFit="1" customWidth="1"/>
    <col min="2341" max="2342" width="24.21875" bestFit="1" customWidth="1"/>
    <col min="2343" max="2343" width="28.77734375" bestFit="1" customWidth="1"/>
    <col min="2344" max="2344" width="18.88671875" bestFit="1" customWidth="1"/>
    <col min="2345" max="2346" width="24.21875" bestFit="1" customWidth="1"/>
    <col min="2347" max="2347" width="28.77734375" bestFit="1" customWidth="1"/>
    <col min="2348" max="2348" width="18.88671875" bestFit="1" customWidth="1"/>
    <col min="2349" max="2350" width="24.21875" bestFit="1" customWidth="1"/>
    <col min="2351" max="2351" width="28.77734375" bestFit="1" customWidth="1"/>
    <col min="2352" max="2352" width="18.88671875" bestFit="1" customWidth="1"/>
    <col min="2353" max="2354" width="24.21875" bestFit="1" customWidth="1"/>
    <col min="2355" max="2355" width="31.44140625" bestFit="1" customWidth="1"/>
    <col min="2356" max="2356" width="21.5546875" bestFit="1" customWidth="1"/>
    <col min="2357" max="2358" width="24.21875" bestFit="1" customWidth="1"/>
    <col min="2359" max="2359" width="28.77734375" bestFit="1" customWidth="1"/>
    <col min="2360" max="2360" width="18.88671875" bestFit="1" customWidth="1"/>
    <col min="2361" max="2362" width="24.21875" bestFit="1" customWidth="1"/>
    <col min="2363" max="2363" width="28.77734375" bestFit="1" customWidth="1"/>
    <col min="2364" max="2364" width="18.88671875" bestFit="1" customWidth="1"/>
    <col min="2365" max="2366" width="24.21875" bestFit="1" customWidth="1"/>
    <col min="2367" max="2367" width="28.77734375" bestFit="1" customWidth="1"/>
    <col min="2368" max="2368" width="18.88671875" bestFit="1" customWidth="1"/>
    <col min="2369" max="2370" width="24.21875" bestFit="1" customWidth="1"/>
    <col min="2371" max="2371" width="28.77734375" bestFit="1" customWidth="1"/>
    <col min="2372" max="2372" width="18.88671875" bestFit="1" customWidth="1"/>
    <col min="2373" max="2374" width="24.21875" bestFit="1" customWidth="1"/>
    <col min="2375" max="2375" width="31.44140625" bestFit="1" customWidth="1"/>
    <col min="2376" max="2376" width="21.5546875" bestFit="1" customWidth="1"/>
    <col min="2377" max="2378" width="24.21875" bestFit="1" customWidth="1"/>
    <col min="2379" max="2379" width="28.77734375" bestFit="1" customWidth="1"/>
    <col min="2380" max="2380" width="18.88671875" bestFit="1" customWidth="1"/>
    <col min="2381" max="2382" width="24.21875" bestFit="1" customWidth="1"/>
    <col min="2383" max="2383" width="28.77734375" bestFit="1" customWidth="1"/>
    <col min="2384" max="2384" width="18.88671875" bestFit="1" customWidth="1"/>
    <col min="2385" max="2386" width="24.21875" bestFit="1" customWidth="1"/>
    <col min="2387" max="2387" width="28.77734375" bestFit="1" customWidth="1"/>
    <col min="2388" max="2388" width="18.88671875" bestFit="1" customWidth="1"/>
    <col min="2389" max="2390" width="24.21875" bestFit="1" customWidth="1"/>
    <col min="2391" max="2391" width="28.77734375" bestFit="1" customWidth="1"/>
    <col min="2392" max="2392" width="18.88671875" bestFit="1" customWidth="1"/>
    <col min="2393" max="2394" width="24.21875" bestFit="1" customWidth="1"/>
    <col min="2395" max="2395" width="28.77734375" bestFit="1" customWidth="1"/>
    <col min="2396" max="2396" width="18.88671875" bestFit="1" customWidth="1"/>
    <col min="2397" max="2398" width="24.21875" bestFit="1" customWidth="1"/>
    <col min="2399" max="2399" width="28.77734375" bestFit="1" customWidth="1"/>
    <col min="2400" max="2400" width="18.88671875" bestFit="1" customWidth="1"/>
    <col min="2401" max="2402" width="24.21875" bestFit="1" customWidth="1"/>
    <col min="2403" max="2403" width="28.77734375" bestFit="1" customWidth="1"/>
    <col min="2404" max="2404" width="18.88671875" bestFit="1" customWidth="1"/>
    <col min="2405" max="2406" width="24.21875" bestFit="1" customWidth="1"/>
    <col min="2407" max="2407" width="28.77734375" bestFit="1" customWidth="1"/>
    <col min="2408" max="2408" width="18.88671875" bestFit="1" customWidth="1"/>
    <col min="2409" max="2410" width="24.21875" bestFit="1" customWidth="1"/>
    <col min="2411" max="2411" width="28.77734375" bestFit="1" customWidth="1"/>
    <col min="2412" max="2412" width="18.88671875" bestFit="1" customWidth="1"/>
    <col min="2413" max="2414" width="24.21875" bestFit="1" customWidth="1"/>
    <col min="2415" max="2415" width="28.77734375" bestFit="1" customWidth="1"/>
    <col min="2416" max="2416" width="18.88671875" bestFit="1" customWidth="1"/>
    <col min="2417" max="2418" width="24.21875" bestFit="1" customWidth="1"/>
    <col min="2419" max="2419" width="28.77734375" bestFit="1" customWidth="1"/>
    <col min="2420" max="2420" width="18.88671875" bestFit="1" customWidth="1"/>
    <col min="2421" max="2422" width="24.21875" bestFit="1" customWidth="1"/>
    <col min="2423" max="2423" width="28.77734375" bestFit="1" customWidth="1"/>
    <col min="2424" max="2424" width="18.88671875" bestFit="1" customWidth="1"/>
    <col min="2425" max="2426" width="24.21875" bestFit="1" customWidth="1"/>
    <col min="2427" max="2427" width="28.77734375" bestFit="1" customWidth="1"/>
    <col min="2428" max="2428" width="18.88671875" bestFit="1" customWidth="1"/>
    <col min="2429" max="2430" width="24.21875" bestFit="1" customWidth="1"/>
    <col min="2431" max="2431" width="28.77734375" bestFit="1" customWidth="1"/>
    <col min="2432" max="2432" width="18.88671875" bestFit="1" customWidth="1"/>
    <col min="2433" max="2434" width="24.21875" bestFit="1" customWidth="1"/>
    <col min="2435" max="2435" width="28.77734375" bestFit="1" customWidth="1"/>
    <col min="2436" max="2436" width="18.88671875" bestFit="1" customWidth="1"/>
    <col min="2437" max="2438" width="24.21875" bestFit="1" customWidth="1"/>
    <col min="2439" max="2439" width="28.77734375" bestFit="1" customWidth="1"/>
    <col min="2440" max="2440" width="18.88671875" bestFit="1" customWidth="1"/>
    <col min="2441" max="2442" width="24.21875" bestFit="1" customWidth="1"/>
    <col min="2443" max="2443" width="28.77734375" bestFit="1" customWidth="1"/>
    <col min="2444" max="2444" width="18.88671875" bestFit="1" customWidth="1"/>
    <col min="2445" max="2446" width="24.21875" bestFit="1" customWidth="1"/>
    <col min="2447" max="2447" width="28.77734375" bestFit="1" customWidth="1"/>
    <col min="2448" max="2448" width="18.88671875" bestFit="1" customWidth="1"/>
    <col min="2449" max="2450" width="24.21875" bestFit="1" customWidth="1"/>
    <col min="2451" max="2451" width="28.77734375" bestFit="1" customWidth="1"/>
    <col min="2452" max="2452" width="18.88671875" bestFit="1" customWidth="1"/>
    <col min="2453" max="2454" width="24.21875" bestFit="1" customWidth="1"/>
    <col min="2455" max="2455" width="28.77734375" bestFit="1" customWidth="1"/>
    <col min="2456" max="2456" width="18.88671875" bestFit="1" customWidth="1"/>
    <col min="2457" max="2458" width="24.21875" bestFit="1" customWidth="1"/>
    <col min="2459" max="2459" width="28.77734375" bestFit="1" customWidth="1"/>
    <col min="2460" max="2460" width="18.88671875" bestFit="1" customWidth="1"/>
    <col min="2461" max="2462" width="24.21875" bestFit="1" customWidth="1"/>
    <col min="2463" max="2463" width="28.77734375" bestFit="1" customWidth="1"/>
    <col min="2464" max="2464" width="18.88671875" bestFit="1" customWidth="1"/>
    <col min="2465" max="2466" width="24.21875" bestFit="1" customWidth="1"/>
    <col min="2467" max="2467" width="28.77734375" bestFit="1" customWidth="1"/>
    <col min="2468" max="2468" width="18.88671875" bestFit="1" customWidth="1"/>
    <col min="2469" max="2470" width="24.21875" bestFit="1" customWidth="1"/>
    <col min="2471" max="2471" width="28.77734375" bestFit="1" customWidth="1"/>
    <col min="2472" max="2472" width="18.88671875" bestFit="1" customWidth="1"/>
    <col min="2473" max="2474" width="24.21875" bestFit="1" customWidth="1"/>
    <col min="2475" max="2475" width="28.77734375" bestFit="1" customWidth="1"/>
    <col min="2476" max="2476" width="18.88671875" bestFit="1" customWidth="1"/>
    <col min="2477" max="2478" width="24.21875" bestFit="1" customWidth="1"/>
    <col min="2479" max="2479" width="28.77734375" bestFit="1" customWidth="1"/>
    <col min="2480" max="2480" width="18.88671875" bestFit="1" customWidth="1"/>
    <col min="2481" max="2482" width="24.21875" bestFit="1" customWidth="1"/>
    <col min="2483" max="2483" width="28.77734375" bestFit="1" customWidth="1"/>
    <col min="2484" max="2484" width="18.88671875" bestFit="1" customWidth="1"/>
    <col min="2485" max="2486" width="24.21875" bestFit="1" customWidth="1"/>
    <col min="2487" max="2487" width="28.77734375" bestFit="1" customWidth="1"/>
    <col min="2488" max="2488" width="18.88671875" bestFit="1" customWidth="1"/>
    <col min="2489" max="2490" width="24.21875" bestFit="1" customWidth="1"/>
    <col min="2491" max="2491" width="28.77734375" bestFit="1" customWidth="1"/>
    <col min="2492" max="2492" width="18.88671875" bestFit="1" customWidth="1"/>
    <col min="2493" max="2494" width="24.21875" bestFit="1" customWidth="1"/>
    <col min="2495" max="2495" width="28.77734375" bestFit="1" customWidth="1"/>
    <col min="2496" max="2496" width="18.88671875" bestFit="1" customWidth="1"/>
    <col min="2497" max="2498" width="24.21875" bestFit="1" customWidth="1"/>
    <col min="2499" max="2499" width="28.77734375" bestFit="1" customWidth="1"/>
    <col min="2500" max="2500" width="18.88671875" bestFit="1" customWidth="1"/>
    <col min="2501" max="2502" width="24.21875" bestFit="1" customWidth="1"/>
    <col min="2503" max="2503" width="28.77734375" bestFit="1" customWidth="1"/>
    <col min="2504" max="2504" width="18.88671875" bestFit="1" customWidth="1"/>
    <col min="2505" max="2506" width="24.21875" bestFit="1" customWidth="1"/>
    <col min="2507" max="2507" width="28.77734375" bestFit="1" customWidth="1"/>
    <col min="2508" max="2508" width="18.88671875" bestFit="1" customWidth="1"/>
    <col min="2509" max="2510" width="24.21875" bestFit="1" customWidth="1"/>
    <col min="2511" max="2511" width="28.77734375" bestFit="1" customWidth="1"/>
    <col min="2512" max="2512" width="18.88671875" bestFit="1" customWidth="1"/>
    <col min="2513" max="2514" width="24.21875" bestFit="1" customWidth="1"/>
    <col min="2515" max="2515" width="28.77734375" bestFit="1" customWidth="1"/>
    <col min="2516" max="2516" width="18.88671875" bestFit="1" customWidth="1"/>
    <col min="2517" max="2518" width="24.21875" bestFit="1" customWidth="1"/>
    <col min="2519" max="2519" width="28.77734375" bestFit="1" customWidth="1"/>
    <col min="2520" max="2520" width="18.88671875" bestFit="1" customWidth="1"/>
    <col min="2521" max="2522" width="24.21875" bestFit="1" customWidth="1"/>
    <col min="2523" max="2523" width="28.77734375" bestFit="1" customWidth="1"/>
    <col min="2524" max="2524" width="18.88671875" bestFit="1" customWidth="1"/>
    <col min="2525" max="2526" width="24.21875" bestFit="1" customWidth="1"/>
    <col min="2527" max="2527" width="28.77734375" bestFit="1" customWidth="1"/>
    <col min="2528" max="2528" width="18.88671875" bestFit="1" customWidth="1"/>
    <col min="2529" max="2530" width="24.21875" bestFit="1" customWidth="1"/>
    <col min="2531" max="2531" width="28.77734375" bestFit="1" customWidth="1"/>
    <col min="2532" max="2532" width="18.88671875" bestFit="1" customWidth="1"/>
    <col min="2533" max="2534" width="24.21875" bestFit="1" customWidth="1"/>
    <col min="2535" max="2535" width="28.77734375" bestFit="1" customWidth="1"/>
    <col min="2536" max="2536" width="18.88671875" bestFit="1" customWidth="1"/>
    <col min="2537" max="2538" width="24.21875" bestFit="1" customWidth="1"/>
    <col min="2539" max="2539" width="28.77734375" bestFit="1" customWidth="1"/>
    <col min="2540" max="2540" width="18.88671875" bestFit="1" customWidth="1"/>
    <col min="2541" max="2542" width="24.21875" bestFit="1" customWidth="1"/>
    <col min="2543" max="2543" width="28.77734375" bestFit="1" customWidth="1"/>
    <col min="2544" max="2544" width="18.88671875" bestFit="1" customWidth="1"/>
    <col min="2545" max="2546" width="24.21875" bestFit="1" customWidth="1"/>
    <col min="2547" max="2547" width="28.77734375" bestFit="1" customWidth="1"/>
    <col min="2548" max="2548" width="18.88671875" bestFit="1" customWidth="1"/>
    <col min="2549" max="2550" width="24.21875" bestFit="1" customWidth="1"/>
    <col min="2551" max="2551" width="28.77734375" bestFit="1" customWidth="1"/>
    <col min="2552" max="2552" width="18.88671875" bestFit="1" customWidth="1"/>
    <col min="2553" max="2554" width="24.21875" bestFit="1" customWidth="1"/>
    <col min="2555" max="2555" width="28.77734375" bestFit="1" customWidth="1"/>
    <col min="2556" max="2556" width="18.88671875" bestFit="1" customWidth="1"/>
    <col min="2557" max="2558" width="24.21875" bestFit="1" customWidth="1"/>
    <col min="2559" max="2559" width="28.77734375" bestFit="1" customWidth="1"/>
    <col min="2560" max="2560" width="18.88671875" bestFit="1" customWidth="1"/>
    <col min="2561" max="2562" width="24.21875" bestFit="1" customWidth="1"/>
    <col min="2563" max="2563" width="28.77734375" bestFit="1" customWidth="1"/>
    <col min="2564" max="2564" width="18.88671875" bestFit="1" customWidth="1"/>
    <col min="2565" max="2566" width="24.21875" bestFit="1" customWidth="1"/>
    <col min="2567" max="2567" width="31.44140625" bestFit="1" customWidth="1"/>
    <col min="2568" max="2568" width="21.5546875" bestFit="1" customWidth="1"/>
    <col min="2569" max="2570" width="24.21875" bestFit="1" customWidth="1"/>
    <col min="2571" max="2571" width="28.77734375" bestFit="1" customWidth="1"/>
    <col min="2572" max="2572" width="18.88671875" bestFit="1" customWidth="1"/>
    <col min="2573" max="2574" width="24.21875" bestFit="1" customWidth="1"/>
    <col min="2575" max="2575" width="31.44140625" bestFit="1" customWidth="1"/>
    <col min="2576" max="2576" width="21.5546875" bestFit="1" customWidth="1"/>
    <col min="2577" max="2578" width="24.21875" bestFit="1" customWidth="1"/>
    <col min="2579" max="2579" width="28.77734375" bestFit="1" customWidth="1"/>
    <col min="2580" max="2580" width="18.88671875" bestFit="1" customWidth="1"/>
    <col min="2581" max="2582" width="24.21875" bestFit="1" customWidth="1"/>
    <col min="2583" max="2583" width="28.77734375" bestFit="1" customWidth="1"/>
    <col min="2584" max="2584" width="18.88671875" bestFit="1" customWidth="1"/>
    <col min="2585" max="2586" width="24.21875" bestFit="1" customWidth="1"/>
    <col min="2587" max="2587" width="28.77734375" bestFit="1" customWidth="1"/>
    <col min="2588" max="2588" width="18.88671875" bestFit="1" customWidth="1"/>
    <col min="2589" max="2590" width="24.21875" bestFit="1" customWidth="1"/>
    <col min="2591" max="2591" width="28.77734375" bestFit="1" customWidth="1"/>
    <col min="2592" max="2592" width="18.88671875" bestFit="1" customWidth="1"/>
    <col min="2593" max="2594" width="24.21875" bestFit="1" customWidth="1"/>
    <col min="2595" max="2595" width="28.77734375" bestFit="1" customWidth="1"/>
    <col min="2596" max="2596" width="18.88671875" bestFit="1" customWidth="1"/>
    <col min="2597" max="2598" width="24.21875" bestFit="1" customWidth="1"/>
    <col min="2599" max="2599" width="28.77734375" bestFit="1" customWidth="1"/>
    <col min="2600" max="2600" width="18.88671875" bestFit="1" customWidth="1"/>
    <col min="2601" max="2602" width="24.21875" bestFit="1" customWidth="1"/>
    <col min="2603" max="2603" width="28.77734375" bestFit="1" customWidth="1"/>
    <col min="2604" max="2604" width="18.88671875" bestFit="1" customWidth="1"/>
    <col min="2605" max="2606" width="24.21875" bestFit="1" customWidth="1"/>
    <col min="2607" max="2607" width="28.77734375" bestFit="1" customWidth="1"/>
    <col min="2608" max="2608" width="18.88671875" bestFit="1" customWidth="1"/>
    <col min="2609" max="2610" width="24.21875" bestFit="1" customWidth="1"/>
    <col min="2611" max="2611" width="28.77734375" bestFit="1" customWidth="1"/>
    <col min="2612" max="2612" width="18.88671875" bestFit="1" customWidth="1"/>
    <col min="2613" max="2614" width="24.21875" bestFit="1" customWidth="1"/>
    <col min="2615" max="2615" width="31.44140625" bestFit="1" customWidth="1"/>
    <col min="2616" max="2616" width="21.5546875" bestFit="1" customWidth="1"/>
    <col min="2617" max="2618" width="24.21875" bestFit="1" customWidth="1"/>
    <col min="2619" max="2619" width="31.44140625" bestFit="1" customWidth="1"/>
    <col min="2620" max="2620" width="21.5546875" bestFit="1" customWidth="1"/>
    <col min="2621" max="2622" width="24.21875" bestFit="1" customWidth="1"/>
    <col min="2623" max="2623" width="28.77734375" bestFit="1" customWidth="1"/>
    <col min="2624" max="2624" width="18.88671875" bestFit="1" customWidth="1"/>
    <col min="2625" max="2626" width="24.21875" bestFit="1" customWidth="1"/>
    <col min="2627" max="2627" width="28.77734375" bestFit="1" customWidth="1"/>
    <col min="2628" max="2628" width="18.88671875" bestFit="1" customWidth="1"/>
    <col min="2629" max="2630" width="24.21875" bestFit="1" customWidth="1"/>
    <col min="2631" max="2631" width="28.77734375" bestFit="1" customWidth="1"/>
    <col min="2632" max="2632" width="18.88671875" bestFit="1" customWidth="1"/>
    <col min="2633" max="2634" width="24.21875" bestFit="1" customWidth="1"/>
    <col min="2635" max="2635" width="28.77734375" bestFit="1" customWidth="1"/>
    <col min="2636" max="2636" width="18.88671875" bestFit="1" customWidth="1"/>
    <col min="2637" max="2638" width="24.21875" bestFit="1" customWidth="1"/>
    <col min="2639" max="2639" width="28.77734375" bestFit="1" customWidth="1"/>
    <col min="2640" max="2640" width="18.88671875" bestFit="1" customWidth="1"/>
    <col min="2641" max="2642" width="24.21875" bestFit="1" customWidth="1"/>
    <col min="2643" max="2643" width="28.77734375" bestFit="1" customWidth="1"/>
    <col min="2644" max="2644" width="18.88671875" bestFit="1" customWidth="1"/>
    <col min="2645" max="2646" width="24.21875" bestFit="1" customWidth="1"/>
    <col min="2647" max="2647" width="28.77734375" bestFit="1" customWidth="1"/>
    <col min="2648" max="2648" width="18.88671875" bestFit="1" customWidth="1"/>
    <col min="2649" max="2650" width="24.21875" bestFit="1" customWidth="1"/>
    <col min="2651" max="2651" width="28.77734375" bestFit="1" customWidth="1"/>
    <col min="2652" max="2652" width="18.88671875" bestFit="1" customWidth="1"/>
    <col min="2653" max="2654" width="24.21875" bestFit="1" customWidth="1"/>
    <col min="2655" max="2655" width="28.77734375" bestFit="1" customWidth="1"/>
    <col min="2656" max="2656" width="18.88671875" bestFit="1" customWidth="1"/>
    <col min="2657" max="2658" width="24.21875" bestFit="1" customWidth="1"/>
    <col min="2659" max="2659" width="28.77734375" bestFit="1" customWidth="1"/>
    <col min="2660" max="2660" width="18.88671875" bestFit="1" customWidth="1"/>
    <col min="2661" max="2662" width="24.21875" bestFit="1" customWidth="1"/>
    <col min="2663" max="2663" width="28.77734375" bestFit="1" customWidth="1"/>
    <col min="2664" max="2664" width="18.88671875" bestFit="1" customWidth="1"/>
    <col min="2665" max="2666" width="24.21875" bestFit="1" customWidth="1"/>
    <col min="2667" max="2667" width="28.77734375" bestFit="1" customWidth="1"/>
    <col min="2668" max="2668" width="18.88671875" bestFit="1" customWidth="1"/>
    <col min="2669" max="2670" width="24.21875" bestFit="1" customWidth="1"/>
    <col min="2671" max="2671" width="28.77734375" bestFit="1" customWidth="1"/>
    <col min="2672" max="2672" width="18.88671875" bestFit="1" customWidth="1"/>
    <col min="2673" max="2674" width="24.21875" bestFit="1" customWidth="1"/>
    <col min="2675" max="2675" width="28.77734375" bestFit="1" customWidth="1"/>
    <col min="2676" max="2676" width="18.88671875" bestFit="1" customWidth="1"/>
    <col min="2677" max="2678" width="24.21875" bestFit="1" customWidth="1"/>
    <col min="2679" max="2679" width="28.77734375" bestFit="1" customWidth="1"/>
    <col min="2680" max="2680" width="18.88671875" bestFit="1" customWidth="1"/>
    <col min="2681" max="2682" width="24.21875" bestFit="1" customWidth="1"/>
    <col min="2683" max="2683" width="28.77734375" bestFit="1" customWidth="1"/>
    <col min="2684" max="2684" width="18.88671875" bestFit="1" customWidth="1"/>
    <col min="2685" max="2686" width="24.21875" bestFit="1" customWidth="1"/>
    <col min="2687" max="2687" width="31.44140625" bestFit="1" customWidth="1"/>
    <col min="2688" max="2688" width="21.5546875" bestFit="1" customWidth="1"/>
    <col min="2689" max="2690" width="24.21875" bestFit="1" customWidth="1"/>
    <col min="2691" max="2691" width="28.77734375" bestFit="1" customWidth="1"/>
    <col min="2692" max="2692" width="18.88671875" bestFit="1" customWidth="1"/>
    <col min="2693" max="2694" width="24.21875" bestFit="1" customWidth="1"/>
    <col min="2695" max="2695" width="28.77734375" bestFit="1" customWidth="1"/>
    <col min="2696" max="2696" width="18.88671875" bestFit="1" customWidth="1"/>
    <col min="2697" max="2698" width="24.21875" bestFit="1" customWidth="1"/>
    <col min="2699" max="2699" width="28.77734375" bestFit="1" customWidth="1"/>
    <col min="2700" max="2700" width="18.88671875" bestFit="1" customWidth="1"/>
    <col min="2701" max="2702" width="24.21875" bestFit="1" customWidth="1"/>
    <col min="2703" max="2703" width="28.77734375" bestFit="1" customWidth="1"/>
    <col min="2704" max="2704" width="18.88671875" bestFit="1" customWidth="1"/>
    <col min="2705" max="2706" width="24.21875" bestFit="1" customWidth="1"/>
    <col min="2707" max="2707" width="28.77734375" bestFit="1" customWidth="1"/>
    <col min="2708" max="2708" width="18.88671875" bestFit="1" customWidth="1"/>
    <col min="2709" max="2710" width="24.21875" bestFit="1" customWidth="1"/>
    <col min="2711" max="2711" width="28.77734375" bestFit="1" customWidth="1"/>
    <col min="2712" max="2712" width="18.88671875" bestFit="1" customWidth="1"/>
    <col min="2713" max="2714" width="24.21875" bestFit="1" customWidth="1"/>
    <col min="2715" max="2715" width="28.77734375" bestFit="1" customWidth="1"/>
    <col min="2716" max="2716" width="18.88671875" bestFit="1" customWidth="1"/>
    <col min="2717" max="2718" width="24.21875" bestFit="1" customWidth="1"/>
    <col min="2719" max="2719" width="28.77734375" bestFit="1" customWidth="1"/>
    <col min="2720" max="2720" width="18.88671875" bestFit="1" customWidth="1"/>
    <col min="2721" max="2722" width="24.21875" bestFit="1" customWidth="1"/>
    <col min="2723" max="2723" width="28.77734375" bestFit="1" customWidth="1"/>
    <col min="2724" max="2724" width="18.88671875" bestFit="1" customWidth="1"/>
    <col min="2725" max="2726" width="24.21875" bestFit="1" customWidth="1"/>
    <col min="2727" max="2727" width="28.77734375" bestFit="1" customWidth="1"/>
    <col min="2728" max="2728" width="18.88671875" bestFit="1" customWidth="1"/>
    <col min="2729" max="2730" width="24.21875" bestFit="1" customWidth="1"/>
    <col min="2731" max="2731" width="28.77734375" bestFit="1" customWidth="1"/>
    <col min="2732" max="2732" width="18.88671875" bestFit="1" customWidth="1"/>
    <col min="2733" max="2734" width="24.21875" bestFit="1" customWidth="1"/>
    <col min="2735" max="2735" width="28.77734375" bestFit="1" customWidth="1"/>
    <col min="2736" max="2736" width="18.88671875" bestFit="1" customWidth="1"/>
    <col min="2737" max="2738" width="24.21875" bestFit="1" customWidth="1"/>
    <col min="2739" max="2739" width="28.77734375" bestFit="1" customWidth="1"/>
    <col min="2740" max="2740" width="18.88671875" bestFit="1" customWidth="1"/>
    <col min="2741" max="2742" width="24.21875" bestFit="1" customWidth="1"/>
    <col min="2743" max="2743" width="28.77734375" bestFit="1" customWidth="1"/>
    <col min="2744" max="2744" width="18.88671875" bestFit="1" customWidth="1"/>
    <col min="2745" max="2746" width="24.21875" bestFit="1" customWidth="1"/>
    <col min="2747" max="2747" width="28.77734375" bestFit="1" customWidth="1"/>
    <col min="2748" max="2748" width="18.88671875" bestFit="1" customWidth="1"/>
    <col min="2749" max="2750" width="24.21875" bestFit="1" customWidth="1"/>
    <col min="2751" max="2751" width="28.77734375" bestFit="1" customWidth="1"/>
    <col min="2752" max="2752" width="18.88671875" bestFit="1" customWidth="1"/>
    <col min="2753" max="2754" width="24.21875" bestFit="1" customWidth="1"/>
    <col min="2755" max="2755" width="30.44140625" bestFit="1" customWidth="1"/>
    <col min="2756" max="2756" width="20.44140625" bestFit="1" customWidth="1"/>
    <col min="2757" max="2758" width="24.21875" bestFit="1" customWidth="1"/>
    <col min="2759" max="2759" width="31.44140625" bestFit="1" customWidth="1"/>
    <col min="2760" max="2760" width="21.5546875" bestFit="1" customWidth="1"/>
    <col min="2761" max="2762" width="24.21875" bestFit="1" customWidth="1"/>
    <col min="2763" max="2763" width="28.77734375" bestFit="1" customWidth="1"/>
    <col min="2764" max="2764" width="18.88671875" bestFit="1" customWidth="1"/>
    <col min="2765" max="2766" width="24.21875" bestFit="1" customWidth="1"/>
    <col min="2767" max="2767" width="30.44140625" bestFit="1" customWidth="1"/>
    <col min="2768" max="2768" width="20.44140625" bestFit="1" customWidth="1"/>
    <col min="2769" max="2770" width="24.21875" bestFit="1" customWidth="1"/>
    <col min="2771" max="2771" width="28.77734375" bestFit="1" customWidth="1"/>
    <col min="2772" max="2772" width="18.88671875" bestFit="1" customWidth="1"/>
    <col min="2773" max="2774" width="24.21875" bestFit="1" customWidth="1"/>
    <col min="2775" max="2775" width="28.77734375" bestFit="1" customWidth="1"/>
    <col min="2776" max="2776" width="18.88671875" bestFit="1" customWidth="1"/>
    <col min="2777" max="2778" width="24.21875" bestFit="1" customWidth="1"/>
    <col min="2779" max="2779" width="28.77734375" bestFit="1" customWidth="1"/>
    <col min="2780" max="2780" width="18.88671875" bestFit="1" customWidth="1"/>
    <col min="2781" max="2782" width="24.21875" bestFit="1" customWidth="1"/>
    <col min="2783" max="2783" width="28.77734375" bestFit="1" customWidth="1"/>
    <col min="2784" max="2784" width="18.88671875" bestFit="1" customWidth="1"/>
    <col min="2785" max="2786" width="24.21875" bestFit="1" customWidth="1"/>
    <col min="2787" max="2787" width="28.77734375" bestFit="1" customWidth="1"/>
    <col min="2788" max="2788" width="18.88671875" bestFit="1" customWidth="1"/>
    <col min="2789" max="2790" width="24.21875" bestFit="1" customWidth="1"/>
    <col min="2791" max="2791" width="31.44140625" bestFit="1" customWidth="1"/>
    <col min="2792" max="2792" width="21.5546875" bestFit="1" customWidth="1"/>
    <col min="2793" max="2794" width="24.21875" bestFit="1" customWidth="1"/>
    <col min="2795" max="2795" width="28.77734375" bestFit="1" customWidth="1"/>
    <col min="2796" max="2796" width="18.88671875" bestFit="1" customWidth="1"/>
    <col min="2797" max="2798" width="24.21875" bestFit="1" customWidth="1"/>
    <col min="2799" max="2799" width="28.77734375" bestFit="1" customWidth="1"/>
    <col min="2800" max="2800" width="18.88671875" bestFit="1" customWidth="1"/>
    <col min="2801" max="2802" width="24.21875" bestFit="1" customWidth="1"/>
    <col min="2803" max="2803" width="28.77734375" bestFit="1" customWidth="1"/>
    <col min="2804" max="2804" width="18.88671875" bestFit="1" customWidth="1"/>
    <col min="2805" max="2806" width="24.21875" bestFit="1" customWidth="1"/>
    <col min="2807" max="2807" width="28.77734375" bestFit="1" customWidth="1"/>
    <col min="2808" max="2808" width="18.88671875" bestFit="1" customWidth="1"/>
    <col min="2809" max="2810" width="24.21875" bestFit="1" customWidth="1"/>
    <col min="2811" max="2811" width="28.77734375" bestFit="1" customWidth="1"/>
    <col min="2812" max="2812" width="18.88671875" bestFit="1" customWidth="1"/>
    <col min="2813" max="2814" width="24.21875" bestFit="1" customWidth="1"/>
    <col min="2815" max="2815" width="30.44140625" bestFit="1" customWidth="1"/>
    <col min="2816" max="2816" width="20.44140625" bestFit="1" customWidth="1"/>
    <col min="2817" max="2818" width="24.21875" bestFit="1" customWidth="1"/>
    <col min="2819" max="2819" width="28.77734375" bestFit="1" customWidth="1"/>
    <col min="2820" max="2820" width="18.88671875" bestFit="1" customWidth="1"/>
    <col min="2821" max="2822" width="24.21875" bestFit="1" customWidth="1"/>
    <col min="2823" max="2823" width="28.77734375" bestFit="1" customWidth="1"/>
    <col min="2824" max="2824" width="18.88671875" bestFit="1" customWidth="1"/>
    <col min="2825" max="2826" width="24.21875" bestFit="1" customWidth="1"/>
    <col min="2827" max="2827" width="28.77734375" bestFit="1" customWidth="1"/>
    <col min="2828" max="2828" width="18.88671875" bestFit="1" customWidth="1"/>
    <col min="2829" max="2830" width="24.21875" bestFit="1" customWidth="1"/>
    <col min="2831" max="2831" width="28.77734375" bestFit="1" customWidth="1"/>
    <col min="2832" max="2832" width="18.88671875" bestFit="1" customWidth="1"/>
    <col min="2833" max="2834" width="24.21875" bestFit="1" customWidth="1"/>
    <col min="2835" max="2835" width="28.77734375" bestFit="1" customWidth="1"/>
    <col min="2836" max="2836" width="18.88671875" bestFit="1" customWidth="1"/>
    <col min="2837" max="2838" width="24.21875" bestFit="1" customWidth="1"/>
    <col min="2839" max="2839" width="28.77734375" bestFit="1" customWidth="1"/>
    <col min="2840" max="2840" width="18.88671875" bestFit="1" customWidth="1"/>
    <col min="2841" max="2842" width="24.21875" bestFit="1" customWidth="1"/>
    <col min="2843" max="2843" width="28.77734375" bestFit="1" customWidth="1"/>
    <col min="2844" max="2844" width="18.88671875" bestFit="1" customWidth="1"/>
    <col min="2845" max="2846" width="24.21875" bestFit="1" customWidth="1"/>
    <col min="2847" max="2847" width="28.77734375" bestFit="1" customWidth="1"/>
    <col min="2848" max="2848" width="18.88671875" bestFit="1" customWidth="1"/>
    <col min="2849" max="2850" width="24.21875" bestFit="1" customWidth="1"/>
    <col min="2851" max="2851" width="28.77734375" bestFit="1" customWidth="1"/>
    <col min="2852" max="2852" width="18.88671875" bestFit="1" customWidth="1"/>
    <col min="2853" max="2854" width="24.21875" bestFit="1" customWidth="1"/>
    <col min="2855" max="2855" width="28.77734375" bestFit="1" customWidth="1"/>
    <col min="2856" max="2856" width="18.88671875" bestFit="1" customWidth="1"/>
    <col min="2857" max="2858" width="24.21875" bestFit="1" customWidth="1"/>
    <col min="2859" max="2859" width="28.77734375" bestFit="1" customWidth="1"/>
    <col min="2860" max="2860" width="18.88671875" bestFit="1" customWidth="1"/>
    <col min="2861" max="2862" width="24.21875" bestFit="1" customWidth="1"/>
    <col min="2863" max="2863" width="28.77734375" bestFit="1" customWidth="1"/>
    <col min="2864" max="2864" width="18.88671875" bestFit="1" customWidth="1"/>
    <col min="2865" max="2866" width="24.21875" bestFit="1" customWidth="1"/>
    <col min="2867" max="2867" width="28.77734375" bestFit="1" customWidth="1"/>
    <col min="2868" max="2868" width="18.88671875" bestFit="1" customWidth="1"/>
    <col min="2869" max="2870" width="24.21875" bestFit="1" customWidth="1"/>
    <col min="2871" max="2871" width="28.77734375" bestFit="1" customWidth="1"/>
    <col min="2872" max="2872" width="18.88671875" bestFit="1" customWidth="1"/>
    <col min="2873" max="2874" width="24.21875" bestFit="1" customWidth="1"/>
    <col min="2875" max="2875" width="28.77734375" bestFit="1" customWidth="1"/>
    <col min="2876" max="2876" width="18.88671875" bestFit="1" customWidth="1"/>
    <col min="2877" max="2878" width="24.21875" bestFit="1" customWidth="1"/>
    <col min="2879" max="2879" width="28.77734375" bestFit="1" customWidth="1"/>
    <col min="2880" max="2880" width="18.88671875" bestFit="1" customWidth="1"/>
    <col min="2881" max="2882" width="24.21875" bestFit="1" customWidth="1"/>
    <col min="2883" max="2883" width="28.77734375" bestFit="1" customWidth="1"/>
    <col min="2884" max="2884" width="18.88671875" bestFit="1" customWidth="1"/>
    <col min="2885" max="2886" width="24.21875" bestFit="1" customWidth="1"/>
    <col min="2887" max="2887" width="28.77734375" bestFit="1" customWidth="1"/>
    <col min="2888" max="2888" width="18.88671875" bestFit="1" customWidth="1"/>
    <col min="2889" max="2890" width="24.21875" bestFit="1" customWidth="1"/>
    <col min="2891" max="2891" width="28.77734375" bestFit="1" customWidth="1"/>
    <col min="2892" max="2892" width="18.88671875" bestFit="1" customWidth="1"/>
    <col min="2893" max="2894" width="24.21875" bestFit="1" customWidth="1"/>
    <col min="2895" max="2895" width="28.77734375" bestFit="1" customWidth="1"/>
    <col min="2896" max="2896" width="18.88671875" bestFit="1" customWidth="1"/>
    <col min="2897" max="2898" width="24.21875" bestFit="1" customWidth="1"/>
    <col min="2899" max="2899" width="31.44140625" bestFit="1" customWidth="1"/>
    <col min="2900" max="2900" width="21.5546875" bestFit="1" customWidth="1"/>
    <col min="2901" max="2902" width="24.21875" bestFit="1" customWidth="1"/>
    <col min="2903" max="2903" width="28.77734375" bestFit="1" customWidth="1"/>
    <col min="2904" max="2904" width="18.88671875" bestFit="1" customWidth="1"/>
    <col min="2905" max="2906" width="24.21875" bestFit="1" customWidth="1"/>
    <col min="2907" max="2907" width="28.77734375" bestFit="1" customWidth="1"/>
    <col min="2908" max="2908" width="18.88671875" bestFit="1" customWidth="1"/>
    <col min="2909" max="2910" width="24.21875" bestFit="1" customWidth="1"/>
    <col min="2911" max="2911" width="28.77734375" bestFit="1" customWidth="1"/>
    <col min="2912" max="2912" width="18.88671875" bestFit="1" customWidth="1"/>
    <col min="2913" max="2914" width="24.21875" bestFit="1" customWidth="1"/>
    <col min="2915" max="2915" width="28.77734375" bestFit="1" customWidth="1"/>
    <col min="2916" max="2916" width="18.88671875" bestFit="1" customWidth="1"/>
    <col min="2917" max="2918" width="24.21875" bestFit="1" customWidth="1"/>
    <col min="2919" max="2919" width="28.77734375" bestFit="1" customWidth="1"/>
    <col min="2920" max="2920" width="18.88671875" bestFit="1" customWidth="1"/>
    <col min="2921" max="2922" width="24.21875" bestFit="1" customWidth="1"/>
    <col min="2923" max="2923" width="31.44140625" bestFit="1" customWidth="1"/>
    <col min="2924" max="2924" width="21.5546875" bestFit="1" customWidth="1"/>
    <col min="2925" max="2926" width="24.21875" bestFit="1" customWidth="1"/>
    <col min="2927" max="2927" width="28.77734375" bestFit="1" customWidth="1"/>
    <col min="2928" max="2928" width="18.88671875" bestFit="1" customWidth="1"/>
    <col min="2929" max="2930" width="24.21875" bestFit="1" customWidth="1"/>
    <col min="2931" max="2931" width="28.77734375" bestFit="1" customWidth="1"/>
    <col min="2932" max="2932" width="18.88671875" bestFit="1" customWidth="1"/>
    <col min="2933" max="2934" width="24.21875" bestFit="1" customWidth="1"/>
    <col min="2935" max="2935" width="28.77734375" bestFit="1" customWidth="1"/>
    <col min="2936" max="2936" width="18.88671875" bestFit="1" customWidth="1"/>
    <col min="2937" max="2938" width="24.21875" bestFit="1" customWidth="1"/>
    <col min="2939" max="2939" width="28.77734375" bestFit="1" customWidth="1"/>
    <col min="2940" max="2940" width="18.88671875" bestFit="1" customWidth="1"/>
    <col min="2941" max="2942" width="24.21875" bestFit="1" customWidth="1"/>
    <col min="2943" max="2943" width="28.77734375" bestFit="1" customWidth="1"/>
    <col min="2944" max="2944" width="18.88671875" bestFit="1" customWidth="1"/>
    <col min="2945" max="2946" width="24.21875" bestFit="1" customWidth="1"/>
    <col min="2947" max="2947" width="28.77734375" bestFit="1" customWidth="1"/>
    <col min="2948" max="2948" width="18.88671875" bestFit="1" customWidth="1"/>
    <col min="2949" max="2950" width="24.21875" bestFit="1" customWidth="1"/>
    <col min="2951" max="2951" width="28.77734375" bestFit="1" customWidth="1"/>
    <col min="2952" max="2952" width="18.88671875" bestFit="1" customWidth="1"/>
    <col min="2953" max="2954" width="24.21875" bestFit="1" customWidth="1"/>
    <col min="2955" max="2955" width="31.44140625" bestFit="1" customWidth="1"/>
    <col min="2956" max="2956" width="21.5546875" bestFit="1" customWidth="1"/>
    <col min="2957" max="2958" width="24.21875" bestFit="1" customWidth="1"/>
    <col min="2959" max="2959" width="28.77734375" bestFit="1" customWidth="1"/>
    <col min="2960" max="2960" width="18.88671875" bestFit="1" customWidth="1"/>
    <col min="2961" max="2962" width="24.21875" bestFit="1" customWidth="1"/>
    <col min="2963" max="2963" width="28.77734375" bestFit="1" customWidth="1"/>
    <col min="2964" max="2964" width="18.88671875" bestFit="1" customWidth="1"/>
    <col min="2965" max="2966" width="24.21875" bestFit="1" customWidth="1"/>
    <col min="2967" max="2967" width="28.77734375" bestFit="1" customWidth="1"/>
    <col min="2968" max="2968" width="18.88671875" bestFit="1" customWidth="1"/>
    <col min="2969" max="2970" width="24.21875" bestFit="1" customWidth="1"/>
    <col min="2971" max="2971" width="28.77734375" bestFit="1" customWidth="1"/>
    <col min="2972" max="2972" width="18.88671875" bestFit="1" customWidth="1"/>
    <col min="2973" max="2974" width="24.21875" bestFit="1" customWidth="1"/>
    <col min="2975" max="2975" width="28.77734375" bestFit="1" customWidth="1"/>
    <col min="2976" max="2976" width="18.88671875" bestFit="1" customWidth="1"/>
    <col min="2977" max="2978" width="24.21875" bestFit="1" customWidth="1"/>
    <col min="2979" max="2979" width="28.77734375" bestFit="1" customWidth="1"/>
    <col min="2980" max="2980" width="18.88671875" bestFit="1" customWidth="1"/>
    <col min="2981" max="2982" width="24.21875" bestFit="1" customWidth="1"/>
    <col min="2983" max="2983" width="28.77734375" bestFit="1" customWidth="1"/>
    <col min="2984" max="2984" width="18.88671875" bestFit="1" customWidth="1"/>
    <col min="2985" max="2986" width="24.21875" bestFit="1" customWidth="1"/>
    <col min="2987" max="2987" width="31.44140625" bestFit="1" customWidth="1"/>
    <col min="2988" max="2988" width="21.5546875" bestFit="1" customWidth="1"/>
    <col min="2989" max="2990" width="24.21875" bestFit="1" customWidth="1"/>
    <col min="2991" max="2991" width="28.77734375" bestFit="1" customWidth="1"/>
    <col min="2992" max="2992" width="18.88671875" bestFit="1" customWidth="1"/>
    <col min="2993" max="2994" width="24.21875" bestFit="1" customWidth="1"/>
    <col min="2995" max="2995" width="28.77734375" bestFit="1" customWidth="1"/>
    <col min="2996" max="2996" width="18.88671875" bestFit="1" customWidth="1"/>
    <col min="2997" max="2998" width="24.21875" bestFit="1" customWidth="1"/>
    <col min="2999" max="2999" width="28.77734375" bestFit="1" customWidth="1"/>
    <col min="3000" max="3000" width="18.88671875" bestFit="1" customWidth="1"/>
    <col min="3001" max="3002" width="24.21875" bestFit="1" customWidth="1"/>
    <col min="3003" max="3003" width="28.77734375" bestFit="1" customWidth="1"/>
    <col min="3004" max="3004" width="18.88671875" bestFit="1" customWidth="1"/>
    <col min="3005" max="3006" width="24.21875" bestFit="1" customWidth="1"/>
    <col min="3007" max="3007" width="28.77734375" bestFit="1" customWidth="1"/>
    <col min="3008" max="3008" width="18.88671875" bestFit="1" customWidth="1"/>
    <col min="3009" max="3010" width="24.21875" bestFit="1" customWidth="1"/>
    <col min="3011" max="3011" width="28.77734375" bestFit="1" customWidth="1"/>
    <col min="3012" max="3012" width="18.88671875" bestFit="1" customWidth="1"/>
    <col min="3013" max="3014" width="24.21875" bestFit="1" customWidth="1"/>
    <col min="3015" max="3015" width="28.77734375" bestFit="1" customWidth="1"/>
    <col min="3016" max="3016" width="18.88671875" bestFit="1" customWidth="1"/>
    <col min="3017" max="3018" width="24.21875" bestFit="1" customWidth="1"/>
    <col min="3019" max="3019" width="28.77734375" bestFit="1" customWidth="1"/>
    <col min="3020" max="3020" width="18.88671875" bestFit="1" customWidth="1"/>
    <col min="3021" max="3022" width="24.21875" bestFit="1" customWidth="1"/>
    <col min="3023" max="3023" width="28.77734375" bestFit="1" customWidth="1"/>
    <col min="3024" max="3024" width="18.88671875" bestFit="1" customWidth="1"/>
    <col min="3025" max="3026" width="24.21875" bestFit="1" customWidth="1"/>
    <col min="3027" max="3027" width="28.77734375" bestFit="1" customWidth="1"/>
    <col min="3028" max="3028" width="18.88671875" bestFit="1" customWidth="1"/>
    <col min="3029" max="3030" width="24.21875" bestFit="1" customWidth="1"/>
    <col min="3031" max="3031" width="28.77734375" bestFit="1" customWidth="1"/>
    <col min="3032" max="3032" width="18.88671875" bestFit="1" customWidth="1"/>
    <col min="3033" max="3034" width="24.21875" bestFit="1" customWidth="1"/>
    <col min="3035" max="3035" width="28.77734375" bestFit="1" customWidth="1"/>
    <col min="3036" max="3036" width="18.88671875" bestFit="1" customWidth="1"/>
    <col min="3037" max="3038" width="24.21875" bestFit="1" customWidth="1"/>
    <col min="3039" max="3039" width="28.77734375" bestFit="1" customWidth="1"/>
    <col min="3040" max="3040" width="18.88671875" bestFit="1" customWidth="1"/>
    <col min="3041" max="3042" width="24.21875" bestFit="1" customWidth="1"/>
    <col min="3043" max="3043" width="28.77734375" bestFit="1" customWidth="1"/>
    <col min="3044" max="3044" width="18.88671875" bestFit="1" customWidth="1"/>
    <col min="3045" max="3046" width="24.21875" bestFit="1" customWidth="1"/>
    <col min="3047" max="3047" width="28.77734375" bestFit="1" customWidth="1"/>
    <col min="3048" max="3048" width="18.88671875" bestFit="1" customWidth="1"/>
    <col min="3049" max="3050" width="24.21875" bestFit="1" customWidth="1"/>
    <col min="3051" max="3051" width="28.77734375" bestFit="1" customWidth="1"/>
    <col min="3052" max="3052" width="18.88671875" bestFit="1" customWidth="1"/>
    <col min="3053" max="3054" width="24.21875" bestFit="1" customWidth="1"/>
    <col min="3055" max="3055" width="31.44140625" bestFit="1" customWidth="1"/>
    <col min="3056" max="3056" width="21.5546875" bestFit="1" customWidth="1"/>
    <col min="3057" max="3058" width="24.21875" bestFit="1" customWidth="1"/>
    <col min="3059" max="3059" width="28.77734375" bestFit="1" customWidth="1"/>
    <col min="3060" max="3060" width="18.88671875" bestFit="1" customWidth="1"/>
    <col min="3061" max="3062" width="24.21875" bestFit="1" customWidth="1"/>
    <col min="3063" max="3063" width="28.77734375" bestFit="1" customWidth="1"/>
    <col min="3064" max="3064" width="18.88671875" bestFit="1" customWidth="1"/>
    <col min="3065" max="3066" width="24.21875" bestFit="1" customWidth="1"/>
    <col min="3067" max="3067" width="28.77734375" bestFit="1" customWidth="1"/>
    <col min="3068" max="3068" width="18.88671875" bestFit="1" customWidth="1"/>
    <col min="3069" max="3070" width="24.21875" bestFit="1" customWidth="1"/>
    <col min="3071" max="3071" width="28.77734375" bestFit="1" customWidth="1"/>
    <col min="3072" max="3072" width="18.88671875" bestFit="1" customWidth="1"/>
    <col min="3073" max="3074" width="24.21875" bestFit="1" customWidth="1"/>
    <col min="3075" max="3075" width="28.77734375" bestFit="1" customWidth="1"/>
    <col min="3076" max="3076" width="18.88671875" bestFit="1" customWidth="1"/>
    <col min="3077" max="3078" width="24.21875" bestFit="1" customWidth="1"/>
    <col min="3079" max="3079" width="31.44140625" bestFit="1" customWidth="1"/>
    <col min="3080" max="3080" width="21.5546875" bestFit="1" customWidth="1"/>
    <col min="3081" max="3082" width="24.21875" bestFit="1" customWidth="1"/>
    <col min="3083" max="3083" width="28.77734375" bestFit="1" customWidth="1"/>
    <col min="3084" max="3084" width="18.88671875" bestFit="1" customWidth="1"/>
    <col min="3085" max="3086" width="24.21875" bestFit="1" customWidth="1"/>
    <col min="3087" max="3087" width="28.77734375" bestFit="1" customWidth="1"/>
    <col min="3088" max="3088" width="18.88671875" bestFit="1" customWidth="1"/>
    <col min="3089" max="3090" width="24.21875" bestFit="1" customWidth="1"/>
    <col min="3091" max="3091" width="28.77734375" bestFit="1" customWidth="1"/>
    <col min="3092" max="3092" width="18.88671875" bestFit="1" customWidth="1"/>
    <col min="3093" max="3094" width="24.21875" bestFit="1" customWidth="1"/>
    <col min="3095" max="3095" width="28.77734375" bestFit="1" customWidth="1"/>
    <col min="3096" max="3096" width="18.88671875" bestFit="1" customWidth="1"/>
    <col min="3097" max="3098" width="24.21875" bestFit="1" customWidth="1"/>
    <col min="3099" max="3099" width="28.77734375" bestFit="1" customWidth="1"/>
    <col min="3100" max="3100" width="18.88671875" bestFit="1" customWidth="1"/>
    <col min="3101" max="3102" width="24.21875" bestFit="1" customWidth="1"/>
    <col min="3103" max="3103" width="31.44140625" bestFit="1" customWidth="1"/>
    <col min="3104" max="3104" width="21.5546875" bestFit="1" customWidth="1"/>
    <col min="3105" max="3106" width="24.21875" bestFit="1" customWidth="1"/>
    <col min="3107" max="3107" width="28.77734375" bestFit="1" customWidth="1"/>
    <col min="3108" max="3108" width="18.88671875" bestFit="1" customWidth="1"/>
    <col min="3109" max="3110" width="24.21875" bestFit="1" customWidth="1"/>
    <col min="3111" max="3111" width="28.77734375" bestFit="1" customWidth="1"/>
    <col min="3112" max="3112" width="18.88671875" bestFit="1" customWidth="1"/>
    <col min="3113" max="3114" width="24.21875" bestFit="1" customWidth="1"/>
    <col min="3115" max="3115" width="28.77734375" bestFit="1" customWidth="1"/>
    <col min="3116" max="3116" width="18.88671875" bestFit="1" customWidth="1"/>
    <col min="3117" max="3118" width="24.21875" bestFit="1" customWidth="1"/>
    <col min="3119" max="3119" width="28.77734375" bestFit="1" customWidth="1"/>
    <col min="3120" max="3120" width="18.88671875" bestFit="1" customWidth="1"/>
    <col min="3121" max="3122" width="24.21875" bestFit="1" customWidth="1"/>
    <col min="3123" max="3123" width="28.77734375" bestFit="1" customWidth="1"/>
    <col min="3124" max="3124" width="18.88671875" bestFit="1" customWidth="1"/>
    <col min="3125" max="3126" width="24.21875" bestFit="1" customWidth="1"/>
    <col min="3127" max="3127" width="28.77734375" bestFit="1" customWidth="1"/>
    <col min="3128" max="3128" width="18.88671875" bestFit="1" customWidth="1"/>
    <col min="3129" max="3130" width="24.21875" bestFit="1" customWidth="1"/>
    <col min="3131" max="3131" width="28.77734375" bestFit="1" customWidth="1"/>
    <col min="3132" max="3132" width="18.88671875" bestFit="1" customWidth="1"/>
    <col min="3133" max="3134" width="24.21875" bestFit="1" customWidth="1"/>
    <col min="3135" max="3135" width="28.77734375" bestFit="1" customWidth="1"/>
    <col min="3136" max="3136" width="18.88671875" bestFit="1" customWidth="1"/>
    <col min="3137" max="3138" width="24.21875" bestFit="1" customWidth="1"/>
    <col min="3139" max="3139" width="28.77734375" bestFit="1" customWidth="1"/>
    <col min="3140" max="3140" width="18.88671875" bestFit="1" customWidth="1"/>
    <col min="3141" max="3142" width="24.21875" bestFit="1" customWidth="1"/>
    <col min="3143" max="3143" width="28.77734375" bestFit="1" customWidth="1"/>
    <col min="3144" max="3144" width="18.88671875" bestFit="1" customWidth="1"/>
    <col min="3145" max="3146" width="24.21875" bestFit="1" customWidth="1"/>
    <col min="3147" max="3147" width="28.77734375" bestFit="1" customWidth="1"/>
    <col min="3148" max="3148" width="18.88671875" bestFit="1" customWidth="1"/>
    <col min="3149" max="3150" width="24.21875" bestFit="1" customWidth="1"/>
    <col min="3151" max="3151" width="31.44140625" bestFit="1" customWidth="1"/>
    <col min="3152" max="3152" width="21.5546875" bestFit="1" customWidth="1"/>
    <col min="3153" max="3154" width="24.21875" bestFit="1" customWidth="1"/>
    <col min="3155" max="3155" width="28.77734375" bestFit="1" customWidth="1"/>
    <col min="3156" max="3156" width="18.88671875" bestFit="1" customWidth="1"/>
    <col min="3157" max="3158" width="24.21875" bestFit="1" customWidth="1"/>
    <col min="3159" max="3159" width="28.77734375" bestFit="1" customWidth="1"/>
    <col min="3160" max="3160" width="18.88671875" bestFit="1" customWidth="1"/>
    <col min="3161" max="3162" width="24.21875" bestFit="1" customWidth="1"/>
    <col min="3163" max="3163" width="28.77734375" bestFit="1" customWidth="1"/>
    <col min="3164" max="3164" width="18.88671875" bestFit="1" customWidth="1"/>
    <col min="3165" max="3166" width="24.21875" bestFit="1" customWidth="1"/>
    <col min="3167" max="3167" width="31.44140625" bestFit="1" customWidth="1"/>
    <col min="3168" max="3168" width="21.5546875" bestFit="1" customWidth="1"/>
    <col min="3169" max="3170" width="24.21875" bestFit="1" customWidth="1"/>
    <col min="3171" max="3171" width="28.77734375" bestFit="1" customWidth="1"/>
    <col min="3172" max="3172" width="18.88671875" bestFit="1" customWidth="1"/>
    <col min="3173" max="3174" width="24.21875" bestFit="1" customWidth="1"/>
    <col min="3175" max="3175" width="28.77734375" bestFit="1" customWidth="1"/>
    <col min="3176" max="3176" width="18.88671875" bestFit="1" customWidth="1"/>
    <col min="3177" max="3178" width="24.21875" bestFit="1" customWidth="1"/>
    <col min="3179" max="3179" width="28.77734375" bestFit="1" customWidth="1"/>
    <col min="3180" max="3180" width="18.88671875" bestFit="1" customWidth="1"/>
    <col min="3181" max="3182" width="24.21875" bestFit="1" customWidth="1"/>
    <col min="3183" max="3183" width="28.77734375" bestFit="1" customWidth="1"/>
    <col min="3184" max="3184" width="18.88671875" bestFit="1" customWidth="1"/>
    <col min="3185" max="3186" width="24.21875" bestFit="1" customWidth="1"/>
    <col min="3187" max="3187" width="28.77734375" bestFit="1" customWidth="1"/>
    <col min="3188" max="3188" width="18.88671875" bestFit="1" customWidth="1"/>
    <col min="3189" max="3190" width="24.21875" bestFit="1" customWidth="1"/>
    <col min="3191" max="3191" width="28.77734375" bestFit="1" customWidth="1"/>
    <col min="3192" max="3192" width="18.88671875" bestFit="1" customWidth="1"/>
    <col min="3193" max="3194" width="24.21875" bestFit="1" customWidth="1"/>
    <col min="3195" max="3195" width="28.77734375" bestFit="1" customWidth="1"/>
    <col min="3196" max="3196" width="18.88671875" bestFit="1" customWidth="1"/>
    <col min="3197" max="3198" width="24.21875" bestFit="1" customWidth="1"/>
    <col min="3199" max="3199" width="28.77734375" bestFit="1" customWidth="1"/>
    <col min="3200" max="3200" width="18.88671875" bestFit="1" customWidth="1"/>
    <col min="3201" max="3202" width="24.21875" bestFit="1" customWidth="1"/>
    <col min="3203" max="3203" width="28.77734375" bestFit="1" customWidth="1"/>
    <col min="3204" max="3204" width="18.88671875" bestFit="1" customWidth="1"/>
    <col min="3205" max="3206" width="24.21875" bestFit="1" customWidth="1"/>
    <col min="3207" max="3207" width="28.77734375" bestFit="1" customWidth="1"/>
    <col min="3208" max="3208" width="18.88671875" bestFit="1" customWidth="1"/>
    <col min="3209" max="3210" width="24.21875" bestFit="1" customWidth="1"/>
    <col min="3211" max="3211" width="28.77734375" bestFit="1" customWidth="1"/>
    <col min="3212" max="3212" width="18.88671875" bestFit="1" customWidth="1"/>
    <col min="3213" max="3214" width="24.21875" bestFit="1" customWidth="1"/>
    <col min="3215" max="3215" width="28.77734375" bestFit="1" customWidth="1"/>
    <col min="3216" max="3216" width="18.88671875" bestFit="1" customWidth="1"/>
    <col min="3217" max="3218" width="24.21875" bestFit="1" customWidth="1"/>
    <col min="3219" max="3219" width="28.77734375" bestFit="1" customWidth="1"/>
    <col min="3220" max="3220" width="18.88671875" bestFit="1" customWidth="1"/>
    <col min="3221" max="3222" width="24.21875" bestFit="1" customWidth="1"/>
    <col min="3223" max="3223" width="28.77734375" bestFit="1" customWidth="1"/>
    <col min="3224" max="3224" width="18.88671875" bestFit="1" customWidth="1"/>
    <col min="3225" max="3226" width="24.21875" bestFit="1" customWidth="1"/>
    <col min="3227" max="3227" width="28.77734375" bestFit="1" customWidth="1"/>
    <col min="3228" max="3228" width="18.88671875" bestFit="1" customWidth="1"/>
    <col min="3229" max="3230" width="24.21875" bestFit="1" customWidth="1"/>
    <col min="3231" max="3231" width="28.77734375" bestFit="1" customWidth="1"/>
    <col min="3232" max="3232" width="18.88671875" bestFit="1" customWidth="1"/>
    <col min="3233" max="3234" width="24.21875" bestFit="1" customWidth="1"/>
    <col min="3235" max="3235" width="31.44140625" bestFit="1" customWidth="1"/>
    <col min="3236" max="3236" width="21.5546875" bestFit="1" customWidth="1"/>
    <col min="3237" max="3238" width="24.21875" bestFit="1" customWidth="1"/>
    <col min="3239" max="3239" width="28.77734375" bestFit="1" customWidth="1"/>
    <col min="3240" max="3240" width="18.88671875" bestFit="1" customWidth="1"/>
    <col min="3241" max="3242" width="24.21875" bestFit="1" customWidth="1"/>
    <col min="3243" max="3243" width="28.77734375" bestFit="1" customWidth="1"/>
    <col min="3244" max="3244" width="18.88671875" bestFit="1" customWidth="1"/>
    <col min="3245" max="3246" width="24.21875" bestFit="1" customWidth="1"/>
    <col min="3247" max="3247" width="28.77734375" bestFit="1" customWidth="1"/>
    <col min="3248" max="3248" width="18.88671875" bestFit="1" customWidth="1"/>
    <col min="3249" max="3250" width="24.21875" bestFit="1" customWidth="1"/>
    <col min="3251" max="3251" width="31.44140625" bestFit="1" customWidth="1"/>
    <col min="3252" max="3252" width="21.5546875" bestFit="1" customWidth="1"/>
    <col min="3253" max="3254" width="24.21875" bestFit="1" customWidth="1"/>
    <col min="3255" max="3255" width="28.77734375" bestFit="1" customWidth="1"/>
    <col min="3256" max="3256" width="18.88671875" bestFit="1" customWidth="1"/>
    <col min="3257" max="3258" width="24.21875" bestFit="1" customWidth="1"/>
    <col min="3259" max="3259" width="28.77734375" bestFit="1" customWidth="1"/>
    <col min="3260" max="3260" width="18.88671875" bestFit="1" customWidth="1"/>
    <col min="3261" max="3262" width="24.21875" bestFit="1" customWidth="1"/>
    <col min="3263" max="3263" width="28.77734375" bestFit="1" customWidth="1"/>
    <col min="3264" max="3264" width="18.88671875" bestFit="1" customWidth="1"/>
    <col min="3265" max="3266" width="24.21875" bestFit="1" customWidth="1"/>
    <col min="3267" max="3267" width="28.77734375" bestFit="1" customWidth="1"/>
    <col min="3268" max="3268" width="18.88671875" bestFit="1" customWidth="1"/>
    <col min="3269" max="3270" width="24.21875" bestFit="1" customWidth="1"/>
    <col min="3271" max="3271" width="28.77734375" bestFit="1" customWidth="1"/>
    <col min="3272" max="3272" width="18.88671875" bestFit="1" customWidth="1"/>
    <col min="3273" max="3274" width="24.21875" bestFit="1" customWidth="1"/>
    <col min="3275" max="3275" width="31.44140625" bestFit="1" customWidth="1"/>
    <col min="3276" max="3276" width="21.5546875" bestFit="1" customWidth="1"/>
    <col min="3277" max="3278" width="24.21875" bestFit="1" customWidth="1"/>
    <col min="3279" max="3279" width="28.77734375" bestFit="1" customWidth="1"/>
    <col min="3280" max="3280" width="18.88671875" bestFit="1" customWidth="1"/>
    <col min="3281" max="3282" width="24.21875" bestFit="1" customWidth="1"/>
    <col min="3283" max="3283" width="28.77734375" bestFit="1" customWidth="1"/>
    <col min="3284" max="3284" width="18.88671875" bestFit="1" customWidth="1"/>
    <col min="3285" max="3286" width="24.21875" bestFit="1" customWidth="1"/>
    <col min="3287" max="3287" width="28.77734375" bestFit="1" customWidth="1"/>
    <col min="3288" max="3288" width="18.88671875" bestFit="1" customWidth="1"/>
    <col min="3289" max="3290" width="24.21875" bestFit="1" customWidth="1"/>
    <col min="3291" max="3291" width="28.77734375" bestFit="1" customWidth="1"/>
    <col min="3292" max="3292" width="18.88671875" bestFit="1" customWidth="1"/>
    <col min="3293" max="3294" width="24.21875" bestFit="1" customWidth="1"/>
    <col min="3295" max="3295" width="28.77734375" bestFit="1" customWidth="1"/>
    <col min="3296" max="3296" width="18.88671875" bestFit="1" customWidth="1"/>
    <col min="3297" max="3298" width="24.21875" bestFit="1" customWidth="1"/>
    <col min="3299" max="3299" width="28.77734375" bestFit="1" customWidth="1"/>
    <col min="3300" max="3300" width="18.88671875" bestFit="1" customWidth="1"/>
    <col min="3301" max="3302" width="24.21875" bestFit="1" customWidth="1"/>
    <col min="3303" max="3303" width="28.77734375" bestFit="1" customWidth="1"/>
    <col min="3304" max="3304" width="18.88671875" bestFit="1" customWidth="1"/>
    <col min="3305" max="3306" width="24.21875" bestFit="1" customWidth="1"/>
    <col min="3307" max="3307" width="28.77734375" bestFit="1" customWidth="1"/>
    <col min="3308" max="3308" width="18.88671875" bestFit="1" customWidth="1"/>
    <col min="3309" max="3310" width="24.21875" bestFit="1" customWidth="1"/>
    <col min="3311" max="3311" width="31.44140625" bestFit="1" customWidth="1"/>
    <col min="3312" max="3312" width="21.5546875" bestFit="1" customWidth="1"/>
    <col min="3313" max="3314" width="24.21875" bestFit="1" customWidth="1"/>
    <col min="3315" max="3315" width="28.77734375" bestFit="1" customWidth="1"/>
    <col min="3316" max="3316" width="18.88671875" bestFit="1" customWidth="1"/>
    <col min="3317" max="3318" width="24.21875" bestFit="1" customWidth="1"/>
    <col min="3319" max="3319" width="28.77734375" bestFit="1" customWidth="1"/>
    <col min="3320" max="3320" width="18.88671875" bestFit="1" customWidth="1"/>
    <col min="3321" max="3322" width="24.21875" bestFit="1" customWidth="1"/>
    <col min="3323" max="3323" width="28.77734375" bestFit="1" customWidth="1"/>
    <col min="3324" max="3324" width="18.88671875" bestFit="1" customWidth="1"/>
    <col min="3325" max="3326" width="24.21875" bestFit="1" customWidth="1"/>
    <col min="3327" max="3327" width="28.77734375" bestFit="1" customWidth="1"/>
    <col min="3328" max="3328" width="18.88671875" bestFit="1" customWidth="1"/>
    <col min="3329" max="3330" width="24.21875" bestFit="1" customWidth="1"/>
    <col min="3331" max="3331" width="31.44140625" bestFit="1" customWidth="1"/>
    <col min="3332" max="3332" width="21.5546875" bestFit="1" customWidth="1"/>
    <col min="3333" max="3334" width="24.21875" bestFit="1" customWidth="1"/>
    <col min="3335" max="3335" width="28.77734375" bestFit="1" customWidth="1"/>
    <col min="3336" max="3336" width="18.88671875" bestFit="1" customWidth="1"/>
    <col min="3337" max="3338" width="24.21875" bestFit="1" customWidth="1"/>
    <col min="3339" max="3339" width="31.44140625" bestFit="1" customWidth="1"/>
    <col min="3340" max="3340" width="21.5546875" bestFit="1" customWidth="1"/>
    <col min="3341" max="3344" width="24.21875" bestFit="1" customWidth="1"/>
    <col min="3345" max="3345" width="28.77734375" bestFit="1" customWidth="1"/>
    <col min="3346" max="3346" width="18.88671875" bestFit="1" customWidth="1"/>
    <col min="3347" max="3348" width="24.21875" bestFit="1" customWidth="1"/>
    <col min="3349" max="3349" width="28.77734375" bestFit="1" customWidth="1"/>
    <col min="3350" max="3350" width="18.88671875" bestFit="1" customWidth="1"/>
    <col min="3351" max="3352" width="24.21875" bestFit="1" customWidth="1"/>
    <col min="3353" max="3353" width="28.77734375" bestFit="1" customWidth="1"/>
    <col min="3354" max="3354" width="18.88671875" bestFit="1" customWidth="1"/>
    <col min="3355" max="3356" width="24.21875" bestFit="1" customWidth="1"/>
    <col min="3357" max="3357" width="28.77734375" bestFit="1" customWidth="1"/>
    <col min="3358" max="3358" width="18.88671875" bestFit="1" customWidth="1"/>
    <col min="3359" max="3360" width="24.21875" bestFit="1" customWidth="1"/>
    <col min="3361" max="3361" width="31.44140625" bestFit="1" customWidth="1"/>
    <col min="3362" max="3362" width="21.5546875" bestFit="1" customWidth="1"/>
    <col min="3363" max="3364" width="24.21875" bestFit="1" customWidth="1"/>
    <col min="3365" max="3365" width="28.77734375" bestFit="1" customWidth="1"/>
    <col min="3366" max="3366" width="18.88671875" bestFit="1" customWidth="1"/>
    <col min="3367" max="3368" width="24.21875" bestFit="1" customWidth="1"/>
    <col min="3369" max="3369" width="28.77734375" bestFit="1" customWidth="1"/>
    <col min="3370" max="3370" width="18.88671875" bestFit="1" customWidth="1"/>
    <col min="3371" max="3372" width="24.21875" bestFit="1" customWidth="1"/>
    <col min="3373" max="3373" width="28.77734375" bestFit="1" customWidth="1"/>
    <col min="3374" max="3374" width="18.88671875" bestFit="1" customWidth="1"/>
    <col min="3375" max="3376" width="24.21875" bestFit="1" customWidth="1"/>
    <col min="3377" max="3377" width="28.77734375" bestFit="1" customWidth="1"/>
    <col min="3378" max="3378" width="18.88671875" bestFit="1" customWidth="1"/>
    <col min="3379" max="3380" width="24.21875" bestFit="1" customWidth="1"/>
    <col min="3381" max="3381" width="28.77734375" bestFit="1" customWidth="1"/>
    <col min="3382" max="3382" width="18.88671875" bestFit="1" customWidth="1"/>
    <col min="3383" max="3384" width="24.21875" bestFit="1" customWidth="1"/>
    <col min="3385" max="3385" width="28.77734375" bestFit="1" customWidth="1"/>
    <col min="3386" max="3386" width="18.88671875" bestFit="1" customWidth="1"/>
    <col min="3387" max="3388" width="24.21875" bestFit="1" customWidth="1"/>
    <col min="3389" max="3389" width="28.77734375" bestFit="1" customWidth="1"/>
    <col min="3390" max="3390" width="18.88671875" bestFit="1" customWidth="1"/>
    <col min="3391" max="3392" width="24.21875" bestFit="1" customWidth="1"/>
    <col min="3393" max="3393" width="28.77734375" bestFit="1" customWidth="1"/>
    <col min="3394" max="3394" width="18.88671875" bestFit="1" customWidth="1"/>
    <col min="3395" max="3396" width="24.21875" bestFit="1" customWidth="1"/>
    <col min="3397" max="3397" width="28.77734375" bestFit="1" customWidth="1"/>
    <col min="3398" max="3398" width="18.88671875" bestFit="1" customWidth="1"/>
    <col min="3399" max="3400" width="24.21875" bestFit="1" customWidth="1"/>
    <col min="3401" max="3401" width="31.44140625" bestFit="1" customWidth="1"/>
    <col min="3402" max="3402" width="21.5546875" bestFit="1" customWidth="1"/>
    <col min="3403" max="3404" width="24.21875" bestFit="1" customWidth="1"/>
    <col min="3405" max="3405" width="28.77734375" bestFit="1" customWidth="1"/>
    <col min="3406" max="3406" width="18.88671875" bestFit="1" customWidth="1"/>
    <col min="3407" max="3408" width="24.21875" bestFit="1" customWidth="1"/>
    <col min="3409" max="3409" width="28.77734375" bestFit="1" customWidth="1"/>
    <col min="3410" max="3410" width="18.88671875" bestFit="1" customWidth="1"/>
    <col min="3411" max="3412" width="24.21875" bestFit="1" customWidth="1"/>
    <col min="3413" max="3413" width="28.77734375" bestFit="1" customWidth="1"/>
    <col min="3414" max="3414" width="18.88671875" bestFit="1" customWidth="1"/>
    <col min="3415" max="3418" width="24.21875" bestFit="1" customWidth="1"/>
    <col min="3419" max="3419" width="28.77734375" bestFit="1" customWidth="1"/>
    <col min="3420" max="3420" width="18.88671875" bestFit="1" customWidth="1"/>
    <col min="3421" max="3422" width="24.21875" bestFit="1" customWidth="1"/>
    <col min="3423" max="3423" width="28.77734375" bestFit="1" customWidth="1"/>
    <col min="3424" max="3424" width="18.88671875" bestFit="1" customWidth="1"/>
    <col min="3425" max="3426" width="24.21875" bestFit="1" customWidth="1"/>
    <col min="3427" max="3427" width="28.77734375" bestFit="1" customWidth="1"/>
    <col min="3428" max="3428" width="18.88671875" bestFit="1" customWidth="1"/>
    <col min="3429" max="3430" width="24.21875" bestFit="1" customWidth="1"/>
    <col min="3431" max="3431" width="28.77734375" bestFit="1" customWidth="1"/>
    <col min="3432" max="3432" width="18.88671875" bestFit="1" customWidth="1"/>
    <col min="3433" max="3434" width="24.21875" bestFit="1" customWidth="1"/>
    <col min="3435" max="3435" width="31.44140625" bestFit="1" customWidth="1"/>
    <col min="3436" max="3436" width="21.5546875" bestFit="1" customWidth="1"/>
    <col min="3437" max="3438" width="24.21875" bestFit="1" customWidth="1"/>
    <col min="3439" max="3439" width="28.77734375" bestFit="1" customWidth="1"/>
    <col min="3440" max="3440" width="18.88671875" bestFit="1" customWidth="1"/>
    <col min="3441" max="3442" width="24.21875" bestFit="1" customWidth="1"/>
    <col min="3443" max="3443" width="28.77734375" bestFit="1" customWidth="1"/>
    <col min="3444" max="3444" width="18.88671875" bestFit="1" customWidth="1"/>
    <col min="3445" max="3446" width="24.21875" bestFit="1" customWidth="1"/>
    <col min="3447" max="3447" width="28.77734375" bestFit="1" customWidth="1"/>
    <col min="3448" max="3448" width="18.88671875" bestFit="1" customWidth="1"/>
    <col min="3449" max="3450" width="24.21875" bestFit="1" customWidth="1"/>
    <col min="3451" max="3451" width="28.77734375" bestFit="1" customWidth="1"/>
    <col min="3452" max="3452" width="18.88671875" bestFit="1" customWidth="1"/>
    <col min="3453" max="3454" width="24.21875" bestFit="1" customWidth="1"/>
    <col min="3455" max="3455" width="28.77734375" bestFit="1" customWidth="1"/>
    <col min="3456" max="3456" width="18.88671875" bestFit="1" customWidth="1"/>
    <col min="3457" max="3458" width="24.21875" bestFit="1" customWidth="1"/>
    <col min="3459" max="3459" width="30.44140625" bestFit="1" customWidth="1"/>
    <col min="3460" max="3460" width="20.44140625" bestFit="1" customWidth="1"/>
    <col min="3461" max="3462" width="24.21875" bestFit="1" customWidth="1"/>
    <col min="3463" max="3463" width="28.77734375" bestFit="1" customWidth="1"/>
    <col min="3464" max="3464" width="18.88671875" bestFit="1" customWidth="1"/>
    <col min="3465" max="3466" width="24.21875" bestFit="1" customWidth="1"/>
    <col min="3467" max="3467" width="28.77734375" bestFit="1" customWidth="1"/>
    <col min="3468" max="3468" width="18.88671875" bestFit="1" customWidth="1"/>
    <col min="3469" max="3470" width="24.21875" bestFit="1" customWidth="1"/>
    <col min="3471" max="3471" width="28.77734375" bestFit="1" customWidth="1"/>
    <col min="3472" max="3472" width="18.88671875" bestFit="1" customWidth="1"/>
    <col min="3473" max="3474" width="24.21875" bestFit="1" customWidth="1"/>
    <col min="3475" max="3475" width="28.77734375" bestFit="1" customWidth="1"/>
    <col min="3476" max="3476" width="18.88671875" bestFit="1" customWidth="1"/>
    <col min="3477" max="3478" width="24.21875" bestFit="1" customWidth="1"/>
    <col min="3479" max="3479" width="31.44140625" bestFit="1" customWidth="1"/>
    <col min="3480" max="3480" width="21.5546875" bestFit="1" customWidth="1"/>
    <col min="3481" max="3482" width="24.21875" bestFit="1" customWidth="1"/>
    <col min="3483" max="3483" width="28.77734375" bestFit="1" customWidth="1"/>
    <col min="3484" max="3484" width="18.88671875" bestFit="1" customWidth="1"/>
    <col min="3485" max="3486" width="24.21875" bestFit="1" customWidth="1"/>
    <col min="3487" max="3487" width="28.77734375" bestFit="1" customWidth="1"/>
    <col min="3488" max="3488" width="18.88671875" bestFit="1" customWidth="1"/>
    <col min="3489" max="3490" width="24.21875" bestFit="1" customWidth="1"/>
    <col min="3491" max="3491" width="28.77734375" bestFit="1" customWidth="1"/>
    <col min="3492" max="3492" width="18.88671875" bestFit="1" customWidth="1"/>
    <col min="3493" max="3494" width="24.21875" bestFit="1" customWidth="1"/>
    <col min="3495" max="3495" width="28.77734375" bestFit="1" customWidth="1"/>
    <col min="3496" max="3496" width="18.88671875" bestFit="1" customWidth="1"/>
    <col min="3497" max="3498" width="24.21875" bestFit="1" customWidth="1"/>
    <col min="3499" max="3499" width="31.44140625" bestFit="1" customWidth="1"/>
    <col min="3500" max="3500" width="21.5546875" bestFit="1" customWidth="1"/>
    <col min="3501" max="3502" width="24.21875" bestFit="1" customWidth="1"/>
    <col min="3503" max="3503" width="28.77734375" bestFit="1" customWidth="1"/>
    <col min="3504" max="3504" width="18.88671875" bestFit="1" customWidth="1"/>
    <col min="3505" max="3506" width="24.21875" bestFit="1" customWidth="1"/>
    <col min="3507" max="3507" width="28.77734375" bestFit="1" customWidth="1"/>
    <col min="3508" max="3508" width="18.88671875" bestFit="1" customWidth="1"/>
    <col min="3509" max="3510" width="24.21875" bestFit="1" customWidth="1"/>
    <col min="3511" max="3511" width="28.77734375" bestFit="1" customWidth="1"/>
    <col min="3512" max="3512" width="18.88671875" bestFit="1" customWidth="1"/>
    <col min="3513" max="3514" width="24.21875" bestFit="1" customWidth="1"/>
    <col min="3515" max="3515" width="28.77734375" bestFit="1" customWidth="1"/>
    <col min="3516" max="3516" width="18.88671875" bestFit="1" customWidth="1"/>
    <col min="3517" max="3518" width="24.21875" bestFit="1" customWidth="1"/>
    <col min="3519" max="3519" width="28.77734375" bestFit="1" customWidth="1"/>
    <col min="3520" max="3520" width="18.88671875" bestFit="1" customWidth="1"/>
    <col min="3521" max="3522" width="24.21875" bestFit="1" customWidth="1"/>
    <col min="3523" max="3523" width="28.77734375" bestFit="1" customWidth="1"/>
    <col min="3524" max="3524" width="18.88671875" bestFit="1" customWidth="1"/>
    <col min="3525" max="3526" width="24.21875" bestFit="1" customWidth="1"/>
    <col min="3527" max="3527" width="30.44140625" bestFit="1" customWidth="1"/>
    <col min="3528" max="3528" width="20.44140625" bestFit="1" customWidth="1"/>
    <col min="3529" max="3530" width="24.21875" bestFit="1" customWidth="1"/>
    <col min="3531" max="3531" width="31.44140625" bestFit="1" customWidth="1"/>
    <col min="3532" max="3532" width="21.5546875" bestFit="1" customWidth="1"/>
    <col min="3533" max="3534" width="24.21875" bestFit="1" customWidth="1"/>
    <col min="3535" max="3535" width="28.77734375" bestFit="1" customWidth="1"/>
    <col min="3536" max="3536" width="18.88671875" bestFit="1" customWidth="1"/>
    <col min="3537" max="3538" width="24.21875" bestFit="1" customWidth="1"/>
    <col min="3539" max="3539" width="28.77734375" bestFit="1" customWidth="1"/>
    <col min="3540" max="3540" width="18.88671875" bestFit="1" customWidth="1"/>
    <col min="3541" max="3542" width="24.21875" bestFit="1" customWidth="1"/>
    <col min="3543" max="3543" width="31.44140625" bestFit="1" customWidth="1"/>
    <col min="3544" max="3544" width="21.5546875" bestFit="1" customWidth="1"/>
    <col min="3545" max="3546" width="24.21875" bestFit="1" customWidth="1"/>
    <col min="3547" max="3547" width="31.44140625" bestFit="1" customWidth="1"/>
    <col min="3548" max="3548" width="21.5546875" bestFit="1" customWidth="1"/>
    <col min="3549" max="3550" width="24.21875" bestFit="1" customWidth="1"/>
    <col min="3551" max="3551" width="28.77734375" bestFit="1" customWidth="1"/>
    <col min="3552" max="3552" width="18.88671875" bestFit="1" customWidth="1"/>
    <col min="3553" max="3554" width="24.21875" bestFit="1" customWidth="1"/>
    <col min="3555" max="3555" width="28.77734375" bestFit="1" customWidth="1"/>
    <col min="3556" max="3556" width="18.88671875" bestFit="1" customWidth="1"/>
    <col min="3557" max="3558" width="24.21875" bestFit="1" customWidth="1"/>
    <col min="3559" max="3559" width="28.77734375" bestFit="1" customWidth="1"/>
    <col min="3560" max="3560" width="18.88671875" bestFit="1" customWidth="1"/>
    <col min="3561" max="3562" width="24.21875" bestFit="1" customWidth="1"/>
    <col min="3563" max="3563" width="28.77734375" bestFit="1" customWidth="1"/>
    <col min="3564" max="3564" width="18.88671875" bestFit="1" customWidth="1"/>
    <col min="3565" max="3566" width="24.21875" bestFit="1" customWidth="1"/>
    <col min="3567" max="3567" width="28.77734375" bestFit="1" customWidth="1"/>
    <col min="3568" max="3568" width="18.88671875" bestFit="1" customWidth="1"/>
    <col min="3569" max="3570" width="24.21875" bestFit="1" customWidth="1"/>
    <col min="3571" max="3571" width="28.77734375" bestFit="1" customWidth="1"/>
    <col min="3572" max="3572" width="18.88671875" bestFit="1" customWidth="1"/>
    <col min="3573" max="3574" width="24.21875" bestFit="1" customWidth="1"/>
    <col min="3575" max="3575" width="28.77734375" bestFit="1" customWidth="1"/>
    <col min="3576" max="3576" width="18.88671875" bestFit="1" customWidth="1"/>
    <col min="3577" max="3578" width="24.21875" bestFit="1" customWidth="1"/>
    <col min="3579" max="3579" width="31.44140625" bestFit="1" customWidth="1"/>
    <col min="3580" max="3580" width="21.5546875" bestFit="1" customWidth="1"/>
    <col min="3581" max="3582" width="24.21875" bestFit="1" customWidth="1"/>
    <col min="3583" max="3583" width="28.77734375" bestFit="1" customWidth="1"/>
    <col min="3584" max="3584" width="18.88671875" bestFit="1" customWidth="1"/>
    <col min="3585" max="3586" width="24.21875" bestFit="1" customWidth="1"/>
    <col min="3587" max="3587" width="31.44140625" bestFit="1" customWidth="1"/>
    <col min="3588" max="3588" width="21.5546875" bestFit="1" customWidth="1"/>
    <col min="3589" max="3590" width="24.21875" bestFit="1" customWidth="1"/>
    <col min="3591" max="3591" width="28.77734375" bestFit="1" customWidth="1"/>
    <col min="3592" max="3592" width="18.88671875" bestFit="1" customWidth="1"/>
    <col min="3593" max="3594" width="24.21875" bestFit="1" customWidth="1"/>
    <col min="3595" max="3595" width="30.44140625" bestFit="1" customWidth="1"/>
    <col min="3596" max="3596" width="20.44140625" bestFit="1" customWidth="1"/>
    <col min="3597" max="3598" width="24.21875" bestFit="1" customWidth="1"/>
    <col min="3599" max="3599" width="28.77734375" bestFit="1" customWidth="1"/>
    <col min="3600" max="3600" width="18.88671875" bestFit="1" customWidth="1"/>
    <col min="3601" max="3602" width="24.21875" bestFit="1" customWidth="1"/>
    <col min="3603" max="3603" width="31.44140625" bestFit="1" customWidth="1"/>
    <col min="3604" max="3604" width="21.5546875" bestFit="1" customWidth="1"/>
    <col min="3605" max="3606" width="24.21875" bestFit="1" customWidth="1"/>
    <col min="3607" max="3607" width="28.77734375" bestFit="1" customWidth="1"/>
    <col min="3608" max="3608" width="18.88671875" bestFit="1" customWidth="1"/>
    <col min="3609" max="3610" width="24.21875" bestFit="1" customWidth="1"/>
    <col min="3611" max="3611" width="28.77734375" bestFit="1" customWidth="1"/>
    <col min="3612" max="3612" width="18.88671875" bestFit="1" customWidth="1"/>
    <col min="3613" max="3614" width="24.21875" bestFit="1" customWidth="1"/>
    <col min="3615" max="3615" width="28.77734375" bestFit="1" customWidth="1"/>
    <col min="3616" max="3616" width="18.88671875" bestFit="1" customWidth="1"/>
    <col min="3617" max="3618" width="24.21875" bestFit="1" customWidth="1"/>
    <col min="3619" max="3619" width="28.77734375" bestFit="1" customWidth="1"/>
    <col min="3620" max="3620" width="18.88671875" bestFit="1" customWidth="1"/>
    <col min="3621" max="3622" width="24.21875" bestFit="1" customWidth="1"/>
    <col min="3623" max="3623" width="28.77734375" bestFit="1" customWidth="1"/>
    <col min="3624" max="3624" width="18.88671875" bestFit="1" customWidth="1"/>
    <col min="3625" max="3626" width="24.21875" bestFit="1" customWidth="1"/>
    <col min="3627" max="3627" width="31.44140625" bestFit="1" customWidth="1"/>
    <col min="3628" max="3628" width="21.5546875" bestFit="1" customWidth="1"/>
    <col min="3629" max="3630" width="24.21875" bestFit="1" customWidth="1"/>
    <col min="3631" max="3631" width="28.77734375" bestFit="1" customWidth="1"/>
    <col min="3632" max="3632" width="18.88671875" bestFit="1" customWidth="1"/>
    <col min="3633" max="3634" width="24.21875" bestFit="1" customWidth="1"/>
    <col min="3635" max="3635" width="28.77734375" bestFit="1" customWidth="1"/>
    <col min="3636" max="3636" width="18.88671875" bestFit="1" customWidth="1"/>
    <col min="3637" max="3638" width="24.21875" bestFit="1" customWidth="1"/>
    <col min="3639" max="3639" width="28.77734375" bestFit="1" customWidth="1"/>
    <col min="3640" max="3640" width="18.88671875" bestFit="1" customWidth="1"/>
    <col min="3641" max="3642" width="24.21875" bestFit="1" customWidth="1"/>
    <col min="3643" max="3643" width="28.77734375" bestFit="1" customWidth="1"/>
    <col min="3644" max="3644" width="18.88671875" bestFit="1" customWidth="1"/>
    <col min="3645" max="3646" width="24.21875" bestFit="1" customWidth="1"/>
    <col min="3647" max="3647" width="28.77734375" bestFit="1" customWidth="1"/>
    <col min="3648" max="3648" width="18.88671875" bestFit="1" customWidth="1"/>
    <col min="3649" max="3650" width="24.21875" bestFit="1" customWidth="1"/>
    <col min="3651" max="3651" width="28.77734375" bestFit="1" customWidth="1"/>
    <col min="3652" max="3652" width="18.88671875" bestFit="1" customWidth="1"/>
    <col min="3653" max="3654" width="24.21875" bestFit="1" customWidth="1"/>
    <col min="3655" max="3655" width="28.77734375" bestFit="1" customWidth="1"/>
    <col min="3656" max="3656" width="18.88671875" bestFit="1" customWidth="1"/>
    <col min="3657" max="3658" width="24.21875" bestFit="1" customWidth="1"/>
    <col min="3659" max="3659" width="28.77734375" bestFit="1" customWidth="1"/>
    <col min="3660" max="3660" width="18.88671875" bestFit="1" customWidth="1"/>
    <col min="3661" max="3662" width="24.21875" bestFit="1" customWidth="1"/>
    <col min="3663" max="3663" width="28.77734375" bestFit="1" customWidth="1"/>
    <col min="3664" max="3664" width="18.88671875" bestFit="1" customWidth="1"/>
    <col min="3665" max="3666" width="24.21875" bestFit="1" customWidth="1"/>
    <col min="3667" max="3667" width="28.77734375" bestFit="1" customWidth="1"/>
    <col min="3668" max="3668" width="18.88671875" bestFit="1" customWidth="1"/>
    <col min="3669" max="3670" width="24.21875" bestFit="1" customWidth="1"/>
    <col min="3671" max="3671" width="28.77734375" bestFit="1" customWidth="1"/>
    <col min="3672" max="3672" width="18.88671875" bestFit="1" customWidth="1"/>
    <col min="3673" max="3674" width="24.21875" bestFit="1" customWidth="1"/>
    <col min="3675" max="3675" width="28.77734375" bestFit="1" customWidth="1"/>
    <col min="3676" max="3676" width="18.88671875" bestFit="1" customWidth="1"/>
    <col min="3677" max="3678" width="24.21875" bestFit="1" customWidth="1"/>
    <col min="3679" max="3679" width="28.77734375" bestFit="1" customWidth="1"/>
    <col min="3680" max="3680" width="18.88671875" bestFit="1" customWidth="1"/>
    <col min="3681" max="3682" width="24.21875" bestFit="1" customWidth="1"/>
    <col min="3683" max="3683" width="28.77734375" bestFit="1" customWidth="1"/>
    <col min="3684" max="3684" width="18.88671875" bestFit="1" customWidth="1"/>
    <col min="3685" max="3686" width="24.21875" bestFit="1" customWidth="1"/>
    <col min="3687" max="3687" width="28.77734375" bestFit="1" customWidth="1"/>
    <col min="3688" max="3688" width="18.88671875" bestFit="1" customWidth="1"/>
    <col min="3689" max="3690" width="24.21875" bestFit="1" customWidth="1"/>
    <col min="3691" max="3691" width="31.44140625" bestFit="1" customWidth="1"/>
    <col min="3692" max="3692" width="21.5546875" bestFit="1" customWidth="1"/>
    <col min="3693" max="3694" width="24.21875" bestFit="1" customWidth="1"/>
    <col min="3695" max="3695" width="28.77734375" bestFit="1" customWidth="1"/>
    <col min="3696" max="3696" width="18.88671875" bestFit="1" customWidth="1"/>
    <col min="3697" max="3698" width="24.21875" bestFit="1" customWidth="1"/>
    <col min="3699" max="3699" width="28.77734375" bestFit="1" customWidth="1"/>
    <col min="3700" max="3700" width="18.88671875" bestFit="1" customWidth="1"/>
    <col min="3701" max="3702" width="24.21875" bestFit="1" customWidth="1"/>
    <col min="3703" max="3703" width="28.77734375" bestFit="1" customWidth="1"/>
    <col min="3704" max="3704" width="18.88671875" bestFit="1" customWidth="1"/>
    <col min="3705" max="3706" width="24.21875" bestFit="1" customWidth="1"/>
    <col min="3707" max="3707" width="28.77734375" bestFit="1" customWidth="1"/>
    <col min="3708" max="3708" width="18.88671875" bestFit="1" customWidth="1"/>
    <col min="3709" max="3710" width="24.21875" bestFit="1" customWidth="1"/>
    <col min="3711" max="3711" width="28.77734375" bestFit="1" customWidth="1"/>
    <col min="3712" max="3712" width="18.88671875" bestFit="1" customWidth="1"/>
    <col min="3713" max="3714" width="24.21875" bestFit="1" customWidth="1"/>
    <col min="3715" max="3715" width="31.44140625" bestFit="1" customWidth="1"/>
    <col min="3716" max="3716" width="21.5546875" bestFit="1" customWidth="1"/>
    <col min="3717" max="3718" width="24.21875" bestFit="1" customWidth="1"/>
    <col min="3719" max="3719" width="28.77734375" bestFit="1" customWidth="1"/>
    <col min="3720" max="3720" width="18.88671875" bestFit="1" customWidth="1"/>
    <col min="3721" max="3722" width="24.21875" bestFit="1" customWidth="1"/>
    <col min="3723" max="3723" width="28.77734375" bestFit="1" customWidth="1"/>
    <col min="3724" max="3724" width="18.88671875" bestFit="1" customWidth="1"/>
    <col min="3725" max="3726" width="24.21875" bestFit="1" customWidth="1"/>
    <col min="3727" max="3727" width="28.77734375" bestFit="1" customWidth="1"/>
    <col min="3728" max="3728" width="18.88671875" bestFit="1" customWidth="1"/>
    <col min="3729" max="3730" width="24.21875" bestFit="1" customWidth="1"/>
    <col min="3731" max="3731" width="28.77734375" bestFit="1" customWidth="1"/>
    <col min="3732" max="3732" width="18.88671875" bestFit="1" customWidth="1"/>
    <col min="3733" max="3734" width="24.21875" bestFit="1" customWidth="1"/>
    <col min="3735" max="3735" width="28.77734375" bestFit="1" customWidth="1"/>
    <col min="3736" max="3736" width="18.88671875" bestFit="1" customWidth="1"/>
    <col min="3737" max="3738" width="24.21875" bestFit="1" customWidth="1"/>
    <col min="3739" max="3739" width="28.77734375" bestFit="1" customWidth="1"/>
    <col min="3740" max="3740" width="18.88671875" bestFit="1" customWidth="1"/>
    <col min="3741" max="3742" width="24.21875" bestFit="1" customWidth="1"/>
    <col min="3743" max="3743" width="28.77734375" bestFit="1" customWidth="1"/>
    <col min="3744" max="3744" width="18.88671875" bestFit="1" customWidth="1"/>
    <col min="3745" max="3746" width="24.21875" bestFit="1" customWidth="1"/>
    <col min="3747" max="3747" width="28.77734375" bestFit="1" customWidth="1"/>
    <col min="3748" max="3748" width="18.88671875" bestFit="1" customWidth="1"/>
    <col min="3749" max="3750" width="24.21875" bestFit="1" customWidth="1"/>
    <col min="3751" max="3751" width="28.77734375" bestFit="1" customWidth="1"/>
    <col min="3752" max="3752" width="18.88671875" bestFit="1" customWidth="1"/>
    <col min="3753" max="3754" width="24.21875" bestFit="1" customWidth="1"/>
    <col min="3755" max="3755" width="28.77734375" bestFit="1" customWidth="1"/>
    <col min="3756" max="3756" width="18.88671875" bestFit="1" customWidth="1"/>
    <col min="3757" max="3758" width="24.21875" bestFit="1" customWidth="1"/>
    <col min="3759" max="3759" width="28.77734375" bestFit="1" customWidth="1"/>
    <col min="3760" max="3760" width="18.88671875" bestFit="1" customWidth="1"/>
    <col min="3761" max="3762" width="24.21875" bestFit="1" customWidth="1"/>
    <col min="3763" max="3763" width="28.77734375" bestFit="1" customWidth="1"/>
    <col min="3764" max="3764" width="18.88671875" bestFit="1" customWidth="1"/>
    <col min="3765" max="3766" width="24.21875" bestFit="1" customWidth="1"/>
    <col min="3767" max="3767" width="28.77734375" bestFit="1" customWidth="1"/>
    <col min="3768" max="3768" width="18.88671875" bestFit="1" customWidth="1"/>
    <col min="3769" max="3770" width="24.21875" bestFit="1" customWidth="1"/>
    <col min="3771" max="3771" width="28.77734375" bestFit="1" customWidth="1"/>
    <col min="3772" max="3772" width="18.88671875" bestFit="1" customWidth="1"/>
    <col min="3773" max="3774" width="24.21875" bestFit="1" customWidth="1"/>
    <col min="3775" max="3775" width="28.77734375" bestFit="1" customWidth="1"/>
    <col min="3776" max="3776" width="18.88671875" bestFit="1" customWidth="1"/>
    <col min="3777" max="3778" width="24.21875" bestFit="1" customWidth="1"/>
    <col min="3779" max="3779" width="28.77734375" bestFit="1" customWidth="1"/>
    <col min="3780" max="3780" width="18.88671875" bestFit="1" customWidth="1"/>
    <col min="3781" max="3782" width="24.21875" bestFit="1" customWidth="1"/>
    <col min="3783" max="3783" width="28.77734375" bestFit="1" customWidth="1"/>
    <col min="3784" max="3784" width="18.88671875" bestFit="1" customWidth="1"/>
    <col min="3785" max="3786" width="24.21875" bestFit="1" customWidth="1"/>
    <col min="3787" max="3787" width="28.77734375" bestFit="1" customWidth="1"/>
    <col min="3788" max="3788" width="18.88671875" bestFit="1" customWidth="1"/>
    <col min="3789" max="3790" width="24.21875" bestFit="1" customWidth="1"/>
    <col min="3791" max="3791" width="28.77734375" bestFit="1" customWidth="1"/>
    <col min="3792" max="3792" width="18.88671875" bestFit="1" customWidth="1"/>
    <col min="3793" max="3794" width="24.21875" bestFit="1" customWidth="1"/>
    <col min="3795" max="3795" width="28.77734375" bestFit="1" customWidth="1"/>
    <col min="3796" max="3796" width="18.88671875" bestFit="1" customWidth="1"/>
    <col min="3797" max="3798" width="24.21875" bestFit="1" customWidth="1"/>
    <col min="3799" max="3799" width="28.77734375" bestFit="1" customWidth="1"/>
    <col min="3800" max="3800" width="18.88671875" bestFit="1" customWidth="1"/>
    <col min="3801" max="3802" width="24.21875" bestFit="1" customWidth="1"/>
    <col min="3803" max="3803" width="28.77734375" bestFit="1" customWidth="1"/>
    <col min="3804" max="3804" width="18.88671875" bestFit="1" customWidth="1"/>
    <col min="3805" max="3806" width="24.21875" bestFit="1" customWidth="1"/>
    <col min="3807" max="3807" width="28.77734375" bestFit="1" customWidth="1"/>
    <col min="3808" max="3808" width="18.88671875" bestFit="1" customWidth="1"/>
    <col min="3809" max="3810" width="24.21875" bestFit="1" customWidth="1"/>
    <col min="3811" max="3811" width="31.44140625" bestFit="1" customWidth="1"/>
    <col min="3812" max="3812" width="21.5546875" bestFit="1" customWidth="1"/>
    <col min="3813" max="3814" width="24.21875" bestFit="1" customWidth="1"/>
    <col min="3815" max="3815" width="28.77734375" bestFit="1" customWidth="1"/>
    <col min="3816" max="3816" width="18.88671875" bestFit="1" customWidth="1"/>
    <col min="3817" max="3818" width="24.21875" bestFit="1" customWidth="1"/>
    <col min="3819" max="3819" width="28.77734375" bestFit="1" customWidth="1"/>
    <col min="3820" max="3820" width="18.88671875" bestFit="1" customWidth="1"/>
    <col min="3821" max="3822" width="24.21875" bestFit="1" customWidth="1"/>
    <col min="3823" max="3823" width="28.77734375" bestFit="1" customWidth="1"/>
    <col min="3824" max="3824" width="18.88671875" bestFit="1" customWidth="1"/>
    <col min="3825" max="3826" width="24.21875" bestFit="1" customWidth="1"/>
    <col min="3827" max="3827" width="28.77734375" bestFit="1" customWidth="1"/>
    <col min="3828" max="3828" width="18.88671875" bestFit="1" customWidth="1"/>
    <col min="3829" max="3830" width="24.21875" bestFit="1" customWidth="1"/>
    <col min="3831" max="3831" width="28.77734375" bestFit="1" customWidth="1"/>
    <col min="3832" max="3832" width="18.88671875" bestFit="1" customWidth="1"/>
    <col min="3833" max="3834" width="24.21875" bestFit="1" customWidth="1"/>
    <col min="3835" max="3835" width="28.77734375" bestFit="1" customWidth="1"/>
    <col min="3836" max="3836" width="18.88671875" bestFit="1" customWidth="1"/>
    <col min="3837" max="3838" width="24.21875" bestFit="1" customWidth="1"/>
    <col min="3839" max="3839" width="28.77734375" bestFit="1" customWidth="1"/>
    <col min="3840" max="3840" width="18.88671875" bestFit="1" customWidth="1"/>
    <col min="3841" max="3842" width="24.21875" bestFit="1" customWidth="1"/>
    <col min="3843" max="3843" width="28.77734375" bestFit="1" customWidth="1"/>
    <col min="3844" max="3844" width="18.88671875" bestFit="1" customWidth="1"/>
    <col min="3845" max="3846" width="24.21875" bestFit="1" customWidth="1"/>
    <col min="3847" max="3847" width="31.44140625" bestFit="1" customWidth="1"/>
    <col min="3848" max="3848" width="21.5546875" bestFit="1" customWidth="1"/>
    <col min="3849" max="3850" width="24.21875" bestFit="1" customWidth="1"/>
    <col min="3851" max="3851" width="28.77734375" bestFit="1" customWidth="1"/>
    <col min="3852" max="3852" width="18.88671875" bestFit="1" customWidth="1"/>
    <col min="3853" max="3854" width="24.21875" bestFit="1" customWidth="1"/>
    <col min="3855" max="3855" width="28.77734375" bestFit="1" customWidth="1"/>
    <col min="3856" max="3856" width="18.88671875" bestFit="1" customWidth="1"/>
    <col min="3857" max="3858" width="24.21875" bestFit="1" customWidth="1"/>
    <col min="3859" max="3859" width="28.77734375" bestFit="1" customWidth="1"/>
    <col min="3860" max="3860" width="18.88671875" bestFit="1" customWidth="1"/>
    <col min="3861" max="3862" width="24.21875" bestFit="1" customWidth="1"/>
    <col min="3863" max="3863" width="31.44140625" bestFit="1" customWidth="1"/>
    <col min="3864" max="3864" width="21.5546875" bestFit="1" customWidth="1"/>
    <col min="3865" max="3866" width="24.21875" bestFit="1" customWidth="1"/>
    <col min="3867" max="3867" width="28.77734375" bestFit="1" customWidth="1"/>
    <col min="3868" max="3868" width="18.88671875" bestFit="1" customWidth="1"/>
    <col min="3869" max="3870" width="24.21875" bestFit="1" customWidth="1"/>
    <col min="3871" max="3871" width="28.77734375" bestFit="1" customWidth="1"/>
    <col min="3872" max="3872" width="18.88671875" bestFit="1" customWidth="1"/>
    <col min="3873" max="3874" width="24.21875" bestFit="1" customWidth="1"/>
    <col min="3875" max="3875" width="31.44140625" bestFit="1" customWidth="1"/>
    <col min="3876" max="3876" width="21.5546875" bestFit="1" customWidth="1"/>
    <col min="3877" max="3878" width="24.21875" bestFit="1" customWidth="1"/>
    <col min="3879" max="3879" width="31.44140625" bestFit="1" customWidth="1"/>
    <col min="3880" max="3880" width="21.5546875" bestFit="1" customWidth="1"/>
    <col min="3881" max="3882" width="24.21875" bestFit="1" customWidth="1"/>
    <col min="3883" max="3883" width="28.77734375" bestFit="1" customWidth="1"/>
    <col min="3884" max="3884" width="18.88671875" bestFit="1" customWidth="1"/>
    <col min="3885" max="3886" width="24.21875" bestFit="1" customWidth="1"/>
    <col min="3887" max="3887" width="28.77734375" bestFit="1" customWidth="1"/>
    <col min="3888" max="3888" width="18.88671875" bestFit="1" customWidth="1"/>
    <col min="3889" max="3890" width="24.21875" bestFit="1" customWidth="1"/>
    <col min="3891" max="3891" width="28.77734375" bestFit="1" customWidth="1"/>
    <col min="3892" max="3892" width="18.88671875" bestFit="1" customWidth="1"/>
    <col min="3893" max="3894" width="24.21875" bestFit="1" customWidth="1"/>
    <col min="3895" max="3895" width="28.77734375" bestFit="1" customWidth="1"/>
    <col min="3896" max="3896" width="18.88671875" bestFit="1" customWidth="1"/>
    <col min="3897" max="3898" width="24.21875" bestFit="1" customWidth="1"/>
    <col min="3899" max="3899" width="28.77734375" bestFit="1" customWidth="1"/>
    <col min="3900" max="3900" width="18.88671875" bestFit="1" customWidth="1"/>
    <col min="3901" max="3902" width="24.21875" bestFit="1" customWidth="1"/>
    <col min="3903" max="3903" width="28.77734375" bestFit="1" customWidth="1"/>
    <col min="3904" max="3904" width="18.88671875" bestFit="1" customWidth="1"/>
    <col min="3905" max="3906" width="24.21875" bestFit="1" customWidth="1"/>
    <col min="3907" max="3907" width="31.44140625" bestFit="1" customWidth="1"/>
    <col min="3908" max="3908" width="21.5546875" bestFit="1" customWidth="1"/>
    <col min="3909" max="3910" width="24.21875" bestFit="1" customWidth="1"/>
    <col min="3911" max="3911" width="28.77734375" bestFit="1" customWidth="1"/>
    <col min="3912" max="3912" width="18.88671875" bestFit="1" customWidth="1"/>
    <col min="3913" max="3914" width="24.21875" bestFit="1" customWidth="1"/>
    <col min="3915" max="3915" width="28.77734375" bestFit="1" customWidth="1"/>
    <col min="3916" max="3916" width="18.88671875" bestFit="1" customWidth="1"/>
    <col min="3917" max="3918" width="24.21875" bestFit="1" customWidth="1"/>
    <col min="3919" max="3919" width="28.77734375" bestFit="1" customWidth="1"/>
    <col min="3920" max="3920" width="18.88671875" bestFit="1" customWidth="1"/>
    <col min="3921" max="3922" width="24.21875" bestFit="1" customWidth="1"/>
    <col min="3923" max="3923" width="28.77734375" bestFit="1" customWidth="1"/>
    <col min="3924" max="3924" width="18.88671875" bestFit="1" customWidth="1"/>
    <col min="3925" max="3926" width="24.21875" bestFit="1" customWidth="1"/>
    <col min="3927" max="3927" width="31.44140625" bestFit="1" customWidth="1"/>
    <col min="3928" max="3928" width="21.5546875" bestFit="1" customWidth="1"/>
    <col min="3929" max="3930" width="24.21875" bestFit="1" customWidth="1"/>
    <col min="3931" max="3931" width="28.77734375" bestFit="1" customWidth="1"/>
    <col min="3932" max="3932" width="18.88671875" bestFit="1" customWidth="1"/>
    <col min="3933" max="3934" width="24.21875" bestFit="1" customWidth="1"/>
    <col min="3935" max="3935" width="28.77734375" bestFit="1" customWidth="1"/>
    <col min="3936" max="3936" width="18.88671875" bestFit="1" customWidth="1"/>
    <col min="3937" max="3938" width="24.21875" bestFit="1" customWidth="1"/>
    <col min="3939" max="3939" width="28.77734375" bestFit="1" customWidth="1"/>
    <col min="3940" max="3940" width="18.88671875" bestFit="1" customWidth="1"/>
    <col min="3941" max="3942" width="24.21875" bestFit="1" customWidth="1"/>
    <col min="3943" max="3943" width="28.77734375" bestFit="1" customWidth="1"/>
    <col min="3944" max="3944" width="18.88671875" bestFit="1" customWidth="1"/>
    <col min="3945" max="3946" width="24.21875" bestFit="1" customWidth="1"/>
    <col min="3947" max="3947" width="28.77734375" bestFit="1" customWidth="1"/>
    <col min="3948" max="3948" width="18.88671875" bestFit="1" customWidth="1"/>
    <col min="3949" max="3950" width="24.21875" bestFit="1" customWidth="1"/>
    <col min="3951" max="3951" width="28.77734375" bestFit="1" customWidth="1"/>
    <col min="3952" max="3952" width="18.88671875" bestFit="1" customWidth="1"/>
    <col min="3953" max="3954" width="24.21875" bestFit="1" customWidth="1"/>
    <col min="3955" max="3955" width="28.77734375" bestFit="1" customWidth="1"/>
    <col min="3956" max="3956" width="18.88671875" bestFit="1" customWidth="1"/>
    <col min="3957" max="3958" width="24.21875" bestFit="1" customWidth="1"/>
    <col min="3959" max="3959" width="28.77734375" bestFit="1" customWidth="1"/>
    <col min="3960" max="3960" width="18.88671875" bestFit="1" customWidth="1"/>
    <col min="3961" max="3962" width="24.21875" bestFit="1" customWidth="1"/>
    <col min="3963" max="3963" width="28.77734375" bestFit="1" customWidth="1"/>
    <col min="3964" max="3964" width="18.88671875" bestFit="1" customWidth="1"/>
    <col min="3965" max="3966" width="24.21875" bestFit="1" customWidth="1"/>
    <col min="3967" max="3967" width="28.77734375" bestFit="1" customWidth="1"/>
    <col min="3968" max="3968" width="18.88671875" bestFit="1" customWidth="1"/>
    <col min="3969" max="3970" width="24.21875" bestFit="1" customWidth="1"/>
    <col min="3971" max="3971" width="28.77734375" bestFit="1" customWidth="1"/>
    <col min="3972" max="3972" width="18.88671875" bestFit="1" customWidth="1"/>
    <col min="3973" max="3974" width="24.21875" bestFit="1" customWidth="1"/>
    <col min="3975" max="3975" width="31.44140625" bestFit="1" customWidth="1"/>
    <col min="3976" max="3976" width="21.5546875" bestFit="1" customWidth="1"/>
    <col min="3977" max="3978" width="24.21875" bestFit="1" customWidth="1"/>
    <col min="3979" max="3979" width="28.77734375" bestFit="1" customWidth="1"/>
    <col min="3980" max="3980" width="18.88671875" bestFit="1" customWidth="1"/>
    <col min="3981" max="3982" width="24.21875" bestFit="1" customWidth="1"/>
    <col min="3983" max="3983" width="28.77734375" bestFit="1" customWidth="1"/>
    <col min="3984" max="3984" width="18.88671875" bestFit="1" customWidth="1"/>
    <col min="3985" max="3986" width="24.21875" bestFit="1" customWidth="1"/>
    <col min="3987" max="3987" width="28.77734375" bestFit="1" customWidth="1"/>
    <col min="3988" max="3988" width="18.88671875" bestFit="1" customWidth="1"/>
    <col min="3989" max="3990" width="24.21875" bestFit="1" customWidth="1"/>
    <col min="3991" max="3991" width="28.77734375" bestFit="1" customWidth="1"/>
    <col min="3992" max="3992" width="18.88671875" bestFit="1" customWidth="1"/>
    <col min="3993" max="3994" width="24.21875" bestFit="1" customWidth="1"/>
    <col min="3995" max="3995" width="28.77734375" bestFit="1" customWidth="1"/>
    <col min="3996" max="3996" width="18.88671875" bestFit="1" customWidth="1"/>
    <col min="3997" max="3998" width="24.21875" bestFit="1" customWidth="1"/>
    <col min="3999" max="3999" width="28.77734375" bestFit="1" customWidth="1"/>
    <col min="4000" max="4000" width="18.88671875" bestFit="1" customWidth="1"/>
    <col min="4001" max="4002" width="24.21875" bestFit="1" customWidth="1"/>
    <col min="4003" max="4003" width="28.77734375" bestFit="1" customWidth="1"/>
    <col min="4004" max="4004" width="18.88671875" bestFit="1" customWidth="1"/>
    <col min="4005" max="4006" width="24.21875" bestFit="1" customWidth="1"/>
    <col min="4007" max="4007" width="28.77734375" bestFit="1" customWidth="1"/>
    <col min="4008" max="4008" width="18.88671875" bestFit="1" customWidth="1"/>
    <col min="4009" max="4010" width="24.21875" bestFit="1" customWidth="1"/>
    <col min="4011" max="4011" width="28.77734375" bestFit="1" customWidth="1"/>
    <col min="4012" max="4012" width="18.88671875" bestFit="1" customWidth="1"/>
    <col min="4013" max="4014" width="24.21875" bestFit="1" customWidth="1"/>
    <col min="4015" max="4015" width="28.77734375" bestFit="1" customWidth="1"/>
    <col min="4016" max="4016" width="18.88671875" bestFit="1" customWidth="1"/>
    <col min="4017" max="4018" width="24.21875" bestFit="1" customWidth="1"/>
    <col min="4019" max="4019" width="28.77734375" bestFit="1" customWidth="1"/>
    <col min="4020" max="4020" width="18.88671875" bestFit="1" customWidth="1"/>
    <col min="4021" max="4022" width="24.21875" bestFit="1" customWidth="1"/>
    <col min="4023" max="4023" width="28.77734375" bestFit="1" customWidth="1"/>
    <col min="4024" max="4024" width="18.88671875" bestFit="1" customWidth="1"/>
    <col min="4025" max="4026" width="24.21875" bestFit="1" customWidth="1"/>
    <col min="4027" max="4027" width="28.77734375" bestFit="1" customWidth="1"/>
    <col min="4028" max="4028" width="18.88671875" bestFit="1" customWidth="1"/>
    <col min="4029" max="4030" width="24.21875" bestFit="1" customWidth="1"/>
    <col min="4031" max="4031" width="28.77734375" bestFit="1" customWidth="1"/>
    <col min="4032" max="4032" width="18.88671875" bestFit="1" customWidth="1"/>
    <col min="4033" max="4034" width="24.21875" bestFit="1" customWidth="1"/>
    <col min="4035" max="4035" width="28.77734375" bestFit="1" customWidth="1"/>
    <col min="4036" max="4036" width="18.88671875" bestFit="1" customWidth="1"/>
    <col min="4037" max="4038" width="24.21875" bestFit="1" customWidth="1"/>
    <col min="4039" max="4039" width="28.77734375" bestFit="1" customWidth="1"/>
    <col min="4040" max="4040" width="18.88671875" bestFit="1" customWidth="1"/>
    <col min="4041" max="4042" width="24.21875" bestFit="1" customWidth="1"/>
    <col min="4043" max="4043" width="28.77734375" bestFit="1" customWidth="1"/>
    <col min="4044" max="4044" width="18.88671875" bestFit="1" customWidth="1"/>
    <col min="4045" max="4046" width="24.21875" bestFit="1" customWidth="1"/>
    <col min="4047" max="4047" width="28.77734375" bestFit="1" customWidth="1"/>
    <col min="4048" max="4048" width="18.88671875" bestFit="1" customWidth="1"/>
    <col min="4049" max="4050" width="24.21875" bestFit="1" customWidth="1"/>
    <col min="4051" max="4051" width="28.77734375" bestFit="1" customWidth="1"/>
    <col min="4052" max="4052" width="18.88671875" bestFit="1" customWidth="1"/>
    <col min="4053" max="4054" width="24.21875" bestFit="1" customWidth="1"/>
    <col min="4055" max="4055" width="28.77734375" bestFit="1" customWidth="1"/>
    <col min="4056" max="4056" width="18.88671875" bestFit="1" customWidth="1"/>
    <col min="4057" max="4058" width="24.21875" bestFit="1" customWidth="1"/>
    <col min="4059" max="4059" width="28.77734375" bestFit="1" customWidth="1"/>
    <col min="4060" max="4060" width="18.88671875" bestFit="1" customWidth="1"/>
    <col min="4061" max="4062" width="24.21875" bestFit="1" customWidth="1"/>
    <col min="4063" max="4063" width="28.77734375" bestFit="1" customWidth="1"/>
    <col min="4064" max="4064" width="18.88671875" bestFit="1" customWidth="1"/>
    <col min="4065" max="4066" width="24.21875" bestFit="1" customWidth="1"/>
    <col min="4067" max="4067" width="28.77734375" bestFit="1" customWidth="1"/>
    <col min="4068" max="4068" width="18.88671875" bestFit="1" customWidth="1"/>
    <col min="4069" max="4070" width="24.21875" bestFit="1" customWidth="1"/>
    <col min="4071" max="4071" width="28.77734375" bestFit="1" customWidth="1"/>
    <col min="4072" max="4072" width="18.88671875" bestFit="1" customWidth="1"/>
    <col min="4073" max="4074" width="24.21875" bestFit="1" customWidth="1"/>
    <col min="4075" max="4075" width="28.77734375" bestFit="1" customWidth="1"/>
    <col min="4076" max="4076" width="18.88671875" bestFit="1" customWidth="1"/>
    <col min="4077" max="4078" width="24.21875" bestFit="1" customWidth="1"/>
    <col min="4079" max="4079" width="28.77734375" bestFit="1" customWidth="1"/>
    <col min="4080" max="4080" width="18.88671875" bestFit="1" customWidth="1"/>
    <col min="4081" max="4082" width="24.21875" bestFit="1" customWidth="1"/>
    <col min="4083" max="4083" width="30.44140625" bestFit="1" customWidth="1"/>
    <col min="4084" max="4084" width="20.44140625" bestFit="1" customWidth="1"/>
    <col min="4085" max="4086" width="24.21875" bestFit="1" customWidth="1"/>
    <col min="4087" max="4087" width="28.77734375" bestFit="1" customWidth="1"/>
    <col min="4088" max="4088" width="18.88671875" bestFit="1" customWidth="1"/>
    <col min="4089" max="4090" width="24.21875" bestFit="1" customWidth="1"/>
    <col min="4091" max="4091" width="30.44140625" bestFit="1" customWidth="1"/>
    <col min="4092" max="4092" width="20.44140625" bestFit="1" customWidth="1"/>
    <col min="4093" max="4094" width="24.21875" bestFit="1" customWidth="1"/>
    <col min="4095" max="4095" width="28.77734375" bestFit="1" customWidth="1"/>
    <col min="4096" max="4096" width="18.88671875" bestFit="1" customWidth="1"/>
    <col min="4097" max="4098" width="24.21875" bestFit="1" customWidth="1"/>
    <col min="4099" max="4099" width="28.77734375" bestFit="1" customWidth="1"/>
    <col min="4100" max="4100" width="18.88671875" bestFit="1" customWidth="1"/>
    <col min="4101" max="4102" width="24.21875" bestFit="1" customWidth="1"/>
    <col min="4103" max="4103" width="28.77734375" bestFit="1" customWidth="1"/>
    <col min="4104" max="4104" width="18.88671875" bestFit="1" customWidth="1"/>
    <col min="4105" max="4106" width="24.21875" bestFit="1" customWidth="1"/>
    <col min="4107" max="4107" width="28.77734375" bestFit="1" customWidth="1"/>
    <col min="4108" max="4108" width="18.88671875" bestFit="1" customWidth="1"/>
    <col min="4109" max="4110" width="24.21875" bestFit="1" customWidth="1"/>
    <col min="4111" max="4111" width="28.77734375" bestFit="1" customWidth="1"/>
    <col min="4112" max="4112" width="18.88671875" bestFit="1" customWidth="1"/>
    <col min="4113" max="4114" width="24.21875" bestFit="1" customWidth="1"/>
    <col min="4115" max="4115" width="28.77734375" bestFit="1" customWidth="1"/>
    <col min="4116" max="4116" width="18.88671875" bestFit="1" customWidth="1"/>
    <col min="4117" max="4118" width="24.21875" bestFit="1" customWidth="1"/>
    <col min="4119" max="4119" width="28.77734375" bestFit="1" customWidth="1"/>
    <col min="4120" max="4120" width="18.88671875" bestFit="1" customWidth="1"/>
    <col min="4121" max="4122" width="24.21875" bestFit="1" customWidth="1"/>
    <col min="4123" max="4123" width="28.77734375" bestFit="1" customWidth="1"/>
    <col min="4124" max="4124" width="18.88671875" bestFit="1" customWidth="1"/>
    <col min="4125" max="4126" width="24.21875" bestFit="1" customWidth="1"/>
    <col min="4127" max="4127" width="28.77734375" bestFit="1" customWidth="1"/>
    <col min="4128" max="4128" width="18.88671875" bestFit="1" customWidth="1"/>
    <col min="4129" max="4130" width="24.21875" bestFit="1" customWidth="1"/>
    <col min="4131" max="4131" width="31.44140625" bestFit="1" customWidth="1"/>
    <col min="4132" max="4132" width="21.5546875" bestFit="1" customWidth="1"/>
    <col min="4133" max="4134" width="24.21875" bestFit="1" customWidth="1"/>
    <col min="4135" max="4135" width="28.77734375" bestFit="1" customWidth="1"/>
    <col min="4136" max="4136" width="18.88671875" bestFit="1" customWidth="1"/>
    <col min="4137" max="4138" width="24.21875" bestFit="1" customWidth="1"/>
    <col min="4139" max="4139" width="28.77734375" bestFit="1" customWidth="1"/>
    <col min="4140" max="4140" width="18.88671875" bestFit="1" customWidth="1"/>
    <col min="4141" max="4142" width="24.21875" bestFit="1" customWidth="1"/>
    <col min="4143" max="4143" width="28.77734375" bestFit="1" customWidth="1"/>
    <col min="4144" max="4144" width="18.88671875" bestFit="1" customWidth="1"/>
    <col min="4145" max="4146" width="24.21875" bestFit="1" customWidth="1"/>
    <col min="4147" max="4147" width="28.77734375" bestFit="1" customWidth="1"/>
    <col min="4148" max="4148" width="18.88671875" bestFit="1" customWidth="1"/>
    <col min="4149" max="4150" width="24.21875" bestFit="1" customWidth="1"/>
    <col min="4151" max="4151" width="28.77734375" bestFit="1" customWidth="1"/>
    <col min="4152" max="4152" width="18.88671875" bestFit="1" customWidth="1"/>
    <col min="4153" max="4154" width="24.21875" bestFit="1" customWidth="1"/>
    <col min="4155" max="4155" width="28.77734375" bestFit="1" customWidth="1"/>
    <col min="4156" max="4156" width="18.88671875" bestFit="1" customWidth="1"/>
    <col min="4157" max="4158" width="24.21875" bestFit="1" customWidth="1"/>
    <col min="4159" max="4159" width="31.44140625" bestFit="1" customWidth="1"/>
    <col min="4160" max="4160" width="21.5546875" bestFit="1" customWidth="1"/>
    <col min="4161" max="4162" width="24.21875" bestFit="1" customWidth="1"/>
    <col min="4163" max="4163" width="28.77734375" bestFit="1" customWidth="1"/>
    <col min="4164" max="4164" width="18.88671875" bestFit="1" customWidth="1"/>
    <col min="4165" max="4166" width="24.21875" bestFit="1" customWidth="1"/>
    <col min="4167" max="4167" width="28.77734375" bestFit="1" customWidth="1"/>
    <col min="4168" max="4168" width="18.88671875" bestFit="1" customWidth="1"/>
    <col min="4169" max="4170" width="24.21875" bestFit="1" customWidth="1"/>
    <col min="4171" max="4171" width="28.77734375" bestFit="1" customWidth="1"/>
    <col min="4172" max="4172" width="18.88671875" bestFit="1" customWidth="1"/>
    <col min="4173" max="4174" width="24.21875" bestFit="1" customWidth="1"/>
    <col min="4175" max="4175" width="28.77734375" bestFit="1" customWidth="1"/>
    <col min="4176" max="4176" width="18.88671875" bestFit="1" customWidth="1"/>
    <col min="4177" max="4178" width="24.21875" bestFit="1" customWidth="1"/>
    <col min="4179" max="4179" width="28.77734375" bestFit="1" customWidth="1"/>
    <col min="4180" max="4180" width="18.88671875" bestFit="1" customWidth="1"/>
    <col min="4181" max="4182" width="24.21875" bestFit="1" customWidth="1"/>
    <col min="4183" max="4183" width="28.77734375" bestFit="1" customWidth="1"/>
    <col min="4184" max="4184" width="18.88671875" bestFit="1" customWidth="1"/>
    <col min="4185" max="4186" width="24.21875" bestFit="1" customWidth="1"/>
    <col min="4187" max="4187" width="28.77734375" bestFit="1" customWidth="1"/>
    <col min="4188" max="4188" width="18.88671875" bestFit="1" customWidth="1"/>
    <col min="4189" max="4190" width="24.21875" bestFit="1" customWidth="1"/>
    <col min="4191" max="4191" width="28.77734375" bestFit="1" customWidth="1"/>
    <col min="4192" max="4192" width="18.88671875" bestFit="1" customWidth="1"/>
    <col min="4193" max="4194" width="24.21875" bestFit="1" customWidth="1"/>
    <col min="4195" max="4195" width="28.77734375" bestFit="1" customWidth="1"/>
    <col min="4196" max="4196" width="18.88671875" bestFit="1" customWidth="1"/>
    <col min="4197" max="4198" width="24.21875" bestFit="1" customWidth="1"/>
    <col min="4199" max="4199" width="31.44140625" bestFit="1" customWidth="1"/>
    <col min="4200" max="4200" width="21.5546875" bestFit="1" customWidth="1"/>
    <col min="4201" max="4202" width="24.21875" bestFit="1" customWidth="1"/>
    <col min="4203" max="4203" width="28.77734375" bestFit="1" customWidth="1"/>
    <col min="4204" max="4204" width="18.88671875" bestFit="1" customWidth="1"/>
    <col min="4205" max="4206" width="24.21875" bestFit="1" customWidth="1"/>
    <col min="4207" max="4207" width="31.44140625" bestFit="1" customWidth="1"/>
    <col min="4208" max="4208" width="21.5546875" bestFit="1" customWidth="1"/>
    <col min="4209" max="4210" width="24.21875" bestFit="1" customWidth="1"/>
    <col min="4211" max="4211" width="28.77734375" bestFit="1" customWidth="1"/>
    <col min="4212" max="4212" width="18.88671875" bestFit="1" customWidth="1"/>
    <col min="4213" max="4214" width="24.21875" bestFit="1" customWidth="1"/>
    <col min="4215" max="4215" width="28.77734375" bestFit="1" customWidth="1"/>
    <col min="4216" max="4216" width="18.88671875" bestFit="1" customWidth="1"/>
    <col min="4217" max="4218" width="24.21875" bestFit="1" customWidth="1"/>
    <col min="4219" max="4219" width="28.77734375" bestFit="1" customWidth="1"/>
    <col min="4220" max="4220" width="18.88671875" bestFit="1" customWidth="1"/>
    <col min="4221" max="4222" width="24.21875" bestFit="1" customWidth="1"/>
    <col min="4223" max="4223" width="28.77734375" bestFit="1" customWidth="1"/>
    <col min="4224" max="4224" width="18.88671875" bestFit="1" customWidth="1"/>
    <col min="4225" max="4226" width="24.21875" bestFit="1" customWidth="1"/>
    <col min="4227" max="4227" width="28.77734375" bestFit="1" customWidth="1"/>
    <col min="4228" max="4228" width="18.88671875" bestFit="1" customWidth="1"/>
    <col min="4229" max="4230" width="24.21875" bestFit="1" customWidth="1"/>
    <col min="4231" max="4231" width="28.77734375" bestFit="1" customWidth="1"/>
    <col min="4232" max="4232" width="18.88671875" bestFit="1" customWidth="1"/>
    <col min="4233" max="4234" width="24.21875" bestFit="1" customWidth="1"/>
    <col min="4235" max="4235" width="28.77734375" bestFit="1" customWidth="1"/>
    <col min="4236" max="4236" width="18.88671875" bestFit="1" customWidth="1"/>
    <col min="4237" max="4238" width="24.21875" bestFit="1" customWidth="1"/>
    <col min="4239" max="4239" width="28.77734375" bestFit="1" customWidth="1"/>
    <col min="4240" max="4240" width="18.88671875" bestFit="1" customWidth="1"/>
    <col min="4241" max="4242" width="24.21875" bestFit="1" customWidth="1"/>
    <col min="4243" max="4243" width="28.77734375" bestFit="1" customWidth="1"/>
    <col min="4244" max="4244" width="18.88671875" bestFit="1" customWidth="1"/>
    <col min="4245" max="4246" width="24.21875" bestFit="1" customWidth="1"/>
    <col min="4247" max="4247" width="31.44140625" bestFit="1" customWidth="1"/>
    <col min="4248" max="4248" width="21.5546875" bestFit="1" customWidth="1"/>
    <col min="4249" max="4250" width="24.21875" bestFit="1" customWidth="1"/>
    <col min="4251" max="4251" width="28.77734375" bestFit="1" customWidth="1"/>
    <col min="4252" max="4252" width="18.88671875" bestFit="1" customWidth="1"/>
    <col min="4253" max="4254" width="24.21875" bestFit="1" customWidth="1"/>
    <col min="4255" max="4255" width="28.77734375" bestFit="1" customWidth="1"/>
    <col min="4256" max="4256" width="18.88671875" bestFit="1" customWidth="1"/>
    <col min="4257" max="4258" width="24.21875" bestFit="1" customWidth="1"/>
    <col min="4259" max="4259" width="28.77734375" bestFit="1" customWidth="1"/>
    <col min="4260" max="4260" width="18.88671875" bestFit="1" customWidth="1"/>
    <col min="4261" max="4262" width="24.21875" bestFit="1" customWidth="1"/>
    <col min="4263" max="4263" width="28.77734375" bestFit="1" customWidth="1"/>
    <col min="4264" max="4264" width="18.88671875" bestFit="1" customWidth="1"/>
    <col min="4265" max="4266" width="24.21875" bestFit="1" customWidth="1"/>
    <col min="4267" max="4267" width="28.77734375" bestFit="1" customWidth="1"/>
    <col min="4268" max="4268" width="18.88671875" bestFit="1" customWidth="1"/>
    <col min="4269" max="4270" width="24.21875" bestFit="1" customWidth="1"/>
    <col min="4271" max="4271" width="28.77734375" bestFit="1" customWidth="1"/>
    <col min="4272" max="4272" width="18.88671875" bestFit="1" customWidth="1"/>
    <col min="4273" max="4274" width="24.21875" bestFit="1" customWidth="1"/>
    <col min="4275" max="4275" width="28.77734375" bestFit="1" customWidth="1"/>
    <col min="4276" max="4276" width="18.88671875" bestFit="1" customWidth="1"/>
    <col min="4277" max="4278" width="24.21875" bestFit="1" customWidth="1"/>
    <col min="4279" max="4279" width="28.77734375" bestFit="1" customWidth="1"/>
    <col min="4280" max="4280" width="18.88671875" bestFit="1" customWidth="1"/>
    <col min="4281" max="4282" width="24.21875" bestFit="1" customWidth="1"/>
    <col min="4283" max="4283" width="28.77734375" bestFit="1" customWidth="1"/>
    <col min="4284" max="4284" width="18.88671875" bestFit="1" customWidth="1"/>
    <col min="4285" max="4286" width="24.21875" bestFit="1" customWidth="1"/>
    <col min="4287" max="4287" width="28.77734375" bestFit="1" customWidth="1"/>
    <col min="4288" max="4288" width="18.88671875" bestFit="1" customWidth="1"/>
    <col min="4289" max="4290" width="24.21875" bestFit="1" customWidth="1"/>
    <col min="4291" max="4291" width="28.77734375" bestFit="1" customWidth="1"/>
    <col min="4292" max="4292" width="18.88671875" bestFit="1" customWidth="1"/>
    <col min="4293" max="4294" width="24.21875" bestFit="1" customWidth="1"/>
    <col min="4295" max="4295" width="28.77734375" bestFit="1" customWidth="1"/>
    <col min="4296" max="4296" width="18.88671875" bestFit="1" customWidth="1"/>
    <col min="4297" max="4298" width="24.21875" bestFit="1" customWidth="1"/>
    <col min="4299" max="4299" width="31.44140625" bestFit="1" customWidth="1"/>
    <col min="4300" max="4300" width="21.5546875" bestFit="1" customWidth="1"/>
    <col min="4301" max="4302" width="24.21875" bestFit="1" customWidth="1"/>
    <col min="4303" max="4303" width="28.77734375" bestFit="1" customWidth="1"/>
    <col min="4304" max="4304" width="18.88671875" bestFit="1" customWidth="1"/>
    <col min="4305" max="4306" width="24.21875" bestFit="1" customWidth="1"/>
    <col min="4307" max="4307" width="28.77734375" bestFit="1" customWidth="1"/>
    <col min="4308" max="4308" width="18.88671875" bestFit="1" customWidth="1"/>
    <col min="4309" max="4310" width="24.21875" bestFit="1" customWidth="1"/>
    <col min="4311" max="4311" width="28.77734375" bestFit="1" customWidth="1"/>
    <col min="4312" max="4312" width="18.88671875" bestFit="1" customWidth="1"/>
    <col min="4313" max="4314" width="24.21875" bestFit="1" customWidth="1"/>
    <col min="4315" max="4315" width="28.77734375" bestFit="1" customWidth="1"/>
    <col min="4316" max="4316" width="18.88671875" bestFit="1" customWidth="1"/>
    <col min="4317" max="4318" width="24.21875" bestFit="1" customWidth="1"/>
    <col min="4319" max="4319" width="28.77734375" bestFit="1" customWidth="1"/>
    <col min="4320" max="4320" width="18.88671875" bestFit="1" customWidth="1"/>
    <col min="4321" max="4322" width="24.21875" bestFit="1" customWidth="1"/>
    <col min="4323" max="4323" width="28.77734375" bestFit="1" customWidth="1"/>
    <col min="4324" max="4324" width="18.88671875" bestFit="1" customWidth="1"/>
    <col min="4325" max="4326" width="24.21875" bestFit="1" customWidth="1"/>
    <col min="4327" max="4327" width="28.77734375" bestFit="1" customWidth="1"/>
    <col min="4328" max="4328" width="18.88671875" bestFit="1" customWidth="1"/>
    <col min="4329" max="4330" width="24.21875" bestFit="1" customWidth="1"/>
    <col min="4331" max="4331" width="28.77734375" bestFit="1" customWidth="1"/>
    <col min="4332" max="4332" width="18.88671875" bestFit="1" customWidth="1"/>
    <col min="4333" max="4334" width="24.21875" bestFit="1" customWidth="1"/>
    <col min="4335" max="4335" width="28.77734375" bestFit="1" customWidth="1"/>
    <col min="4336" max="4336" width="18.88671875" bestFit="1" customWidth="1"/>
    <col min="4337" max="4338" width="24.21875" bestFit="1" customWidth="1"/>
    <col min="4339" max="4339" width="28.77734375" bestFit="1" customWidth="1"/>
    <col min="4340" max="4340" width="18.88671875" bestFit="1" customWidth="1"/>
    <col min="4341" max="4342" width="24.21875" bestFit="1" customWidth="1"/>
    <col min="4343" max="4343" width="28.77734375" bestFit="1" customWidth="1"/>
    <col min="4344" max="4344" width="18.88671875" bestFit="1" customWidth="1"/>
    <col min="4345" max="4348" width="24.21875" bestFit="1" customWidth="1"/>
    <col min="4349" max="4349" width="28.77734375" bestFit="1" customWidth="1"/>
    <col min="4350" max="4350" width="18.88671875" bestFit="1" customWidth="1"/>
    <col min="4351" max="4352" width="24.21875" bestFit="1" customWidth="1"/>
    <col min="4353" max="4353" width="28.77734375" bestFit="1" customWidth="1"/>
    <col min="4354" max="4354" width="18.88671875" bestFit="1" customWidth="1"/>
    <col min="4355" max="4356" width="24.21875" bestFit="1" customWidth="1"/>
    <col min="4357" max="4357" width="28.77734375" bestFit="1" customWidth="1"/>
    <col min="4358" max="4358" width="18.88671875" bestFit="1" customWidth="1"/>
    <col min="4359" max="4360" width="24.21875" bestFit="1" customWidth="1"/>
    <col min="4361" max="4361" width="28.77734375" bestFit="1" customWidth="1"/>
    <col min="4362" max="4362" width="18.88671875" bestFit="1" customWidth="1"/>
    <col min="4363" max="4364" width="24.21875" bestFit="1" customWidth="1"/>
    <col min="4365" max="4365" width="28.77734375" bestFit="1" customWidth="1"/>
    <col min="4366" max="4366" width="18.88671875" bestFit="1" customWidth="1"/>
    <col min="4367" max="4368" width="24.21875" bestFit="1" customWidth="1"/>
    <col min="4369" max="4369" width="31.44140625" bestFit="1" customWidth="1"/>
    <col min="4370" max="4370" width="21.5546875" bestFit="1" customWidth="1"/>
    <col min="4371" max="4372" width="24.21875" bestFit="1" customWidth="1"/>
    <col min="4373" max="4373" width="28.77734375" bestFit="1" customWidth="1"/>
    <col min="4374" max="4374" width="18.88671875" bestFit="1" customWidth="1"/>
    <col min="4375" max="4376" width="24.21875" bestFit="1" customWidth="1"/>
    <col min="4377" max="4377" width="28.77734375" bestFit="1" customWidth="1"/>
    <col min="4378" max="4378" width="18.88671875" bestFit="1" customWidth="1"/>
    <col min="4379" max="4380" width="24.21875" bestFit="1" customWidth="1"/>
    <col min="4381" max="4381" width="28.77734375" bestFit="1" customWidth="1"/>
    <col min="4382" max="4382" width="18.88671875" bestFit="1" customWidth="1"/>
    <col min="4383" max="4384" width="24.21875" bestFit="1" customWidth="1"/>
    <col min="4385" max="4385" width="31.44140625" bestFit="1" customWidth="1"/>
    <col min="4386" max="4386" width="21.5546875" bestFit="1" customWidth="1"/>
    <col min="4387" max="4388" width="24.21875" bestFit="1" customWidth="1"/>
    <col min="4389" max="4389" width="28.77734375" bestFit="1" customWidth="1"/>
    <col min="4390" max="4390" width="18.88671875" bestFit="1" customWidth="1"/>
    <col min="4391" max="4392" width="24.21875" bestFit="1" customWidth="1"/>
    <col min="4393" max="4393" width="28.77734375" bestFit="1" customWidth="1"/>
    <col min="4394" max="4394" width="18.88671875" bestFit="1" customWidth="1"/>
    <col min="4395" max="4396" width="24.21875" bestFit="1" customWidth="1"/>
    <col min="4397" max="4397" width="31.44140625" bestFit="1" customWidth="1"/>
    <col min="4398" max="4398" width="21.5546875" bestFit="1" customWidth="1"/>
    <col min="4399" max="4402" width="24.21875" bestFit="1" customWidth="1"/>
    <col min="4403" max="4403" width="28.77734375" bestFit="1" customWidth="1"/>
    <col min="4404" max="4404" width="18.88671875" bestFit="1" customWidth="1"/>
    <col min="4405" max="4406" width="24.21875" bestFit="1" customWidth="1"/>
    <col min="4407" max="4407" width="28.77734375" bestFit="1" customWidth="1"/>
    <col min="4408" max="4408" width="18.88671875" bestFit="1" customWidth="1"/>
    <col min="4409" max="4410" width="24.21875" bestFit="1" customWidth="1"/>
    <col min="4411" max="4411" width="28.77734375" bestFit="1" customWidth="1"/>
    <col min="4412" max="4412" width="18.88671875" bestFit="1" customWidth="1"/>
    <col min="4413" max="4414" width="24.21875" bestFit="1" customWidth="1"/>
    <col min="4415" max="4415" width="31.44140625" bestFit="1" customWidth="1"/>
    <col min="4416" max="4416" width="21.5546875" bestFit="1" customWidth="1"/>
    <col min="4417" max="4418" width="24.21875" bestFit="1" customWidth="1"/>
    <col min="4419" max="4419" width="28.77734375" bestFit="1" customWidth="1"/>
    <col min="4420" max="4420" width="18.88671875" bestFit="1" customWidth="1"/>
    <col min="4421" max="4422" width="24.21875" bestFit="1" customWidth="1"/>
    <col min="4423" max="4423" width="28.77734375" bestFit="1" customWidth="1"/>
    <col min="4424" max="4424" width="18.88671875" bestFit="1" customWidth="1"/>
    <col min="4425" max="4426" width="24.21875" bestFit="1" customWidth="1"/>
    <col min="4427" max="4427" width="28.77734375" bestFit="1" customWidth="1"/>
    <col min="4428" max="4428" width="18.88671875" bestFit="1" customWidth="1"/>
    <col min="4429" max="4430" width="24.21875" bestFit="1" customWidth="1"/>
    <col min="4431" max="4431" width="28.77734375" bestFit="1" customWidth="1"/>
    <col min="4432" max="4432" width="18.88671875" bestFit="1" customWidth="1"/>
    <col min="4433" max="4434" width="24.21875" bestFit="1" customWidth="1"/>
    <col min="4435" max="4435" width="28.77734375" bestFit="1" customWidth="1"/>
    <col min="4436" max="4436" width="18.88671875" bestFit="1" customWidth="1"/>
    <col min="4437" max="4438" width="24.21875" bestFit="1" customWidth="1"/>
    <col min="4439" max="4439" width="28.77734375" bestFit="1" customWidth="1"/>
    <col min="4440" max="4440" width="18.88671875" bestFit="1" customWidth="1"/>
    <col min="4441" max="4442" width="24.21875" bestFit="1" customWidth="1"/>
    <col min="4443" max="4443" width="28.77734375" bestFit="1" customWidth="1"/>
    <col min="4444" max="4444" width="18.88671875" bestFit="1" customWidth="1"/>
    <col min="4445" max="4446" width="24.21875" bestFit="1" customWidth="1"/>
    <col min="4447" max="4447" width="31.44140625" bestFit="1" customWidth="1"/>
    <col min="4448" max="4448" width="21.5546875" bestFit="1" customWidth="1"/>
    <col min="4449" max="4450" width="24.21875" bestFit="1" customWidth="1"/>
    <col min="4451" max="4451" width="28.77734375" bestFit="1" customWidth="1"/>
    <col min="4452" max="4452" width="18.88671875" bestFit="1" customWidth="1"/>
    <col min="4453" max="4454" width="24.21875" bestFit="1" customWidth="1"/>
    <col min="4455" max="4455" width="28.77734375" bestFit="1" customWidth="1"/>
    <col min="4456" max="4456" width="18.88671875" bestFit="1" customWidth="1"/>
    <col min="4457" max="4458" width="24.21875" bestFit="1" customWidth="1"/>
    <col min="4459" max="4459" width="28.77734375" bestFit="1" customWidth="1"/>
    <col min="4460" max="4460" width="18.88671875" bestFit="1" customWidth="1"/>
    <col min="4461" max="4462" width="24.21875" bestFit="1" customWidth="1"/>
    <col min="4463" max="4463" width="28.77734375" bestFit="1" customWidth="1"/>
    <col min="4464" max="4464" width="18.88671875" bestFit="1" customWidth="1"/>
    <col min="4465" max="4466" width="24.21875" bestFit="1" customWidth="1"/>
    <col min="4467" max="4467" width="28.77734375" bestFit="1" customWidth="1"/>
    <col min="4468" max="4468" width="18.88671875" bestFit="1" customWidth="1"/>
    <col min="4469" max="4470" width="24.21875" bestFit="1" customWidth="1"/>
    <col min="4471" max="4471" width="28.77734375" bestFit="1" customWidth="1"/>
    <col min="4472" max="4472" width="18.88671875" bestFit="1" customWidth="1"/>
    <col min="4473" max="4474" width="24.21875" bestFit="1" customWidth="1"/>
    <col min="4475" max="4475" width="31.44140625" bestFit="1" customWidth="1"/>
    <col min="4476" max="4476" width="21.5546875" bestFit="1" customWidth="1"/>
    <col min="4477" max="4478" width="24.21875" bestFit="1" customWidth="1"/>
    <col min="4479" max="4479" width="28.77734375" bestFit="1" customWidth="1"/>
    <col min="4480" max="4480" width="18.88671875" bestFit="1" customWidth="1"/>
    <col min="4481" max="4482" width="24.21875" bestFit="1" customWidth="1"/>
    <col min="4483" max="4483" width="28.77734375" bestFit="1" customWidth="1"/>
    <col min="4484" max="4484" width="18.88671875" bestFit="1" customWidth="1"/>
    <col min="4485" max="4486" width="24.21875" bestFit="1" customWidth="1"/>
    <col min="4487" max="4487" width="28.77734375" bestFit="1" customWidth="1"/>
    <col min="4488" max="4488" width="18.88671875" bestFit="1" customWidth="1"/>
    <col min="4489" max="4490" width="24.21875" bestFit="1" customWidth="1"/>
    <col min="4491" max="4491" width="28.77734375" bestFit="1" customWidth="1"/>
    <col min="4492" max="4492" width="18.88671875" bestFit="1" customWidth="1"/>
    <col min="4493" max="4494" width="24.21875" bestFit="1" customWidth="1"/>
    <col min="4495" max="4495" width="28.77734375" bestFit="1" customWidth="1"/>
    <col min="4496" max="4496" width="18.88671875" bestFit="1" customWidth="1"/>
    <col min="4497" max="4498" width="24.21875" bestFit="1" customWidth="1"/>
    <col min="4499" max="4499" width="31.44140625" bestFit="1" customWidth="1"/>
    <col min="4500" max="4500" width="21.5546875" bestFit="1" customWidth="1"/>
    <col min="4501" max="4502" width="24.21875" bestFit="1" customWidth="1"/>
    <col min="4503" max="4503" width="28.77734375" bestFit="1" customWidth="1"/>
    <col min="4504" max="4504" width="18.88671875" bestFit="1" customWidth="1"/>
    <col min="4505" max="4506" width="24.21875" bestFit="1" customWidth="1"/>
    <col min="4507" max="4507" width="28.77734375" bestFit="1" customWidth="1"/>
    <col min="4508" max="4508" width="18.88671875" bestFit="1" customWidth="1"/>
    <col min="4509" max="4510" width="24.21875" bestFit="1" customWidth="1"/>
    <col min="4511" max="4511" width="28.77734375" bestFit="1" customWidth="1"/>
    <col min="4512" max="4512" width="18.88671875" bestFit="1" customWidth="1"/>
    <col min="4513" max="4514" width="24.21875" bestFit="1" customWidth="1"/>
    <col min="4515" max="4515" width="28.77734375" bestFit="1" customWidth="1"/>
    <col min="4516" max="4516" width="18.88671875" bestFit="1" customWidth="1"/>
    <col min="4517" max="4518" width="24.21875" bestFit="1" customWidth="1"/>
    <col min="4519" max="4519" width="28.77734375" bestFit="1" customWidth="1"/>
    <col min="4520" max="4520" width="18.88671875" bestFit="1" customWidth="1"/>
    <col min="4521" max="4522" width="24.21875" bestFit="1" customWidth="1"/>
    <col min="4523" max="4523" width="28.77734375" bestFit="1" customWidth="1"/>
    <col min="4524" max="4524" width="18.88671875" bestFit="1" customWidth="1"/>
    <col min="4525" max="4526" width="24.21875" bestFit="1" customWidth="1"/>
    <col min="4527" max="4527" width="28.77734375" bestFit="1" customWidth="1"/>
    <col min="4528" max="4528" width="18.88671875" bestFit="1" customWidth="1"/>
    <col min="4529" max="4530" width="24.21875" bestFit="1" customWidth="1"/>
    <col min="4531" max="4531" width="28.77734375" bestFit="1" customWidth="1"/>
    <col min="4532" max="4532" width="18.88671875" bestFit="1" customWidth="1"/>
    <col min="4533" max="4534" width="24.21875" bestFit="1" customWidth="1"/>
    <col min="4535" max="4535" width="28.77734375" bestFit="1" customWidth="1"/>
    <col min="4536" max="4536" width="18.88671875" bestFit="1" customWidth="1"/>
    <col min="4537" max="4538" width="24.21875" bestFit="1" customWidth="1"/>
    <col min="4539" max="4539" width="28.77734375" bestFit="1" customWidth="1"/>
    <col min="4540" max="4540" width="18.88671875" bestFit="1" customWidth="1"/>
    <col min="4541" max="4542" width="24.21875" bestFit="1" customWidth="1"/>
    <col min="4543" max="4543" width="28.77734375" bestFit="1" customWidth="1"/>
    <col min="4544" max="4544" width="18.88671875" bestFit="1" customWidth="1"/>
    <col min="4545" max="4546" width="24.21875" bestFit="1" customWidth="1"/>
    <col min="4547" max="4547" width="28.77734375" bestFit="1" customWidth="1"/>
    <col min="4548" max="4548" width="18.88671875" bestFit="1" customWidth="1"/>
    <col min="4549" max="4550" width="24.21875" bestFit="1" customWidth="1"/>
    <col min="4551" max="4551" width="28.77734375" bestFit="1" customWidth="1"/>
    <col min="4552" max="4552" width="18.88671875" bestFit="1" customWidth="1"/>
    <col min="4553" max="4554" width="24.21875" bestFit="1" customWidth="1"/>
    <col min="4555" max="4555" width="28.77734375" bestFit="1" customWidth="1"/>
    <col min="4556" max="4556" width="18.88671875" bestFit="1" customWidth="1"/>
    <col min="4557" max="4558" width="24.21875" bestFit="1" customWidth="1"/>
    <col min="4559" max="4559" width="28.77734375" bestFit="1" customWidth="1"/>
    <col min="4560" max="4560" width="18.88671875" bestFit="1" customWidth="1"/>
    <col min="4561" max="4562" width="24.21875" bestFit="1" customWidth="1"/>
    <col min="4563" max="4563" width="28.77734375" bestFit="1" customWidth="1"/>
    <col min="4564" max="4564" width="18.88671875" bestFit="1" customWidth="1"/>
    <col min="4565" max="4566" width="24.21875" bestFit="1" customWidth="1"/>
    <col min="4567" max="4567" width="28.77734375" bestFit="1" customWidth="1"/>
    <col min="4568" max="4568" width="18.88671875" bestFit="1" customWidth="1"/>
    <col min="4569" max="4570" width="24.21875" bestFit="1" customWidth="1"/>
    <col min="4571" max="4571" width="28.77734375" bestFit="1" customWidth="1"/>
    <col min="4572" max="4572" width="18.88671875" bestFit="1" customWidth="1"/>
    <col min="4573" max="4574" width="24.21875" bestFit="1" customWidth="1"/>
    <col min="4575" max="4575" width="28.77734375" bestFit="1" customWidth="1"/>
    <col min="4576" max="4576" width="18.88671875" bestFit="1" customWidth="1"/>
    <col min="4577" max="4578" width="24.21875" bestFit="1" customWidth="1"/>
    <col min="4579" max="4579" width="28.77734375" bestFit="1" customWidth="1"/>
    <col min="4580" max="4580" width="18.88671875" bestFit="1" customWidth="1"/>
    <col min="4581" max="4582" width="24.21875" bestFit="1" customWidth="1"/>
    <col min="4583" max="4583" width="28.77734375" bestFit="1" customWidth="1"/>
    <col min="4584" max="4584" width="18.88671875" bestFit="1" customWidth="1"/>
    <col min="4585" max="4588" width="24.21875" bestFit="1" customWidth="1"/>
    <col min="4589" max="4589" width="28.77734375" bestFit="1" customWidth="1"/>
    <col min="4590" max="4590" width="18.88671875" bestFit="1" customWidth="1"/>
    <col min="4591" max="4592" width="24.21875" bestFit="1" customWidth="1"/>
    <col min="4593" max="4593" width="28.77734375" bestFit="1" customWidth="1"/>
    <col min="4594" max="4594" width="18.88671875" bestFit="1" customWidth="1"/>
    <col min="4595" max="4596" width="24.21875" bestFit="1" customWidth="1"/>
    <col min="4597" max="4597" width="28.77734375" bestFit="1" customWidth="1"/>
    <col min="4598" max="4598" width="18.88671875" bestFit="1" customWidth="1"/>
    <col min="4599" max="4600" width="24.21875" bestFit="1" customWidth="1"/>
    <col min="4601" max="4601" width="28.77734375" bestFit="1" customWidth="1"/>
    <col min="4602" max="4602" width="18.88671875" bestFit="1" customWidth="1"/>
    <col min="4603" max="4604" width="24.21875" bestFit="1" customWidth="1"/>
    <col min="4605" max="4605" width="28.77734375" bestFit="1" customWidth="1"/>
    <col min="4606" max="4606" width="18.88671875" bestFit="1" customWidth="1"/>
    <col min="4607" max="4608" width="24.21875" bestFit="1" customWidth="1"/>
    <col min="4609" max="4609" width="28.77734375" bestFit="1" customWidth="1"/>
    <col min="4610" max="4610" width="18.88671875" bestFit="1" customWidth="1"/>
    <col min="4611" max="4612" width="24.21875" bestFit="1" customWidth="1"/>
    <col min="4613" max="4613" width="28.77734375" bestFit="1" customWidth="1"/>
    <col min="4614" max="4614" width="18.88671875" bestFit="1" customWidth="1"/>
    <col min="4615" max="4616" width="24.21875" bestFit="1" customWidth="1"/>
    <col min="4617" max="4617" width="28.77734375" bestFit="1" customWidth="1"/>
    <col min="4618" max="4618" width="18.88671875" bestFit="1" customWidth="1"/>
    <col min="4619" max="4620" width="24.21875" bestFit="1" customWidth="1"/>
    <col min="4621" max="4621" width="28.77734375" bestFit="1" customWidth="1"/>
    <col min="4622" max="4622" width="18.88671875" bestFit="1" customWidth="1"/>
    <col min="4623" max="4624" width="24.21875" bestFit="1" customWidth="1"/>
    <col min="4625" max="4625" width="28.77734375" bestFit="1" customWidth="1"/>
    <col min="4626" max="4626" width="18.88671875" bestFit="1" customWidth="1"/>
    <col min="4627" max="4628" width="24.21875" bestFit="1" customWidth="1"/>
    <col min="4629" max="4629" width="28.77734375" bestFit="1" customWidth="1"/>
    <col min="4630" max="4630" width="18.88671875" bestFit="1" customWidth="1"/>
    <col min="4631" max="4632" width="24.21875" bestFit="1" customWidth="1"/>
    <col min="4633" max="4633" width="28.77734375" bestFit="1" customWidth="1"/>
    <col min="4634" max="4634" width="18.88671875" bestFit="1" customWidth="1"/>
    <col min="4635" max="4636" width="24.21875" bestFit="1" customWidth="1"/>
    <col min="4637" max="4637" width="28.77734375" bestFit="1" customWidth="1"/>
    <col min="4638" max="4638" width="18.88671875" bestFit="1" customWidth="1"/>
    <col min="4639" max="4640" width="24.21875" bestFit="1" customWidth="1"/>
    <col min="4641" max="4641" width="28.77734375" bestFit="1" customWidth="1"/>
    <col min="4642" max="4642" width="18.88671875" bestFit="1" customWidth="1"/>
    <col min="4643" max="4644" width="24.21875" bestFit="1" customWidth="1"/>
    <col min="4645" max="4645" width="28.77734375" bestFit="1" customWidth="1"/>
    <col min="4646" max="4646" width="18.88671875" bestFit="1" customWidth="1"/>
    <col min="4647" max="4648" width="24.21875" bestFit="1" customWidth="1"/>
    <col min="4649" max="4649" width="28.77734375" bestFit="1" customWidth="1"/>
    <col min="4650" max="4650" width="18.88671875" bestFit="1" customWidth="1"/>
    <col min="4651" max="4652" width="24.21875" bestFit="1" customWidth="1"/>
    <col min="4653" max="4653" width="28.77734375" bestFit="1" customWidth="1"/>
    <col min="4654" max="4654" width="18.88671875" bestFit="1" customWidth="1"/>
    <col min="4655" max="4656" width="24.21875" bestFit="1" customWidth="1"/>
    <col min="4657" max="4657" width="31.44140625" bestFit="1" customWidth="1"/>
    <col min="4658" max="4658" width="21.5546875" bestFit="1" customWidth="1"/>
    <col min="4659" max="4660" width="24.21875" bestFit="1" customWidth="1"/>
    <col min="4661" max="4661" width="28.77734375" bestFit="1" customWidth="1"/>
    <col min="4662" max="4662" width="18.88671875" bestFit="1" customWidth="1"/>
    <col min="4663" max="4664" width="24.21875" bestFit="1" customWidth="1"/>
    <col min="4665" max="4665" width="28.77734375" bestFit="1" customWidth="1"/>
    <col min="4666" max="4666" width="18.88671875" bestFit="1" customWidth="1"/>
    <col min="4667" max="4668" width="24.21875" bestFit="1" customWidth="1"/>
    <col min="4669" max="4669" width="28.77734375" bestFit="1" customWidth="1"/>
    <col min="4670" max="4670" width="18.88671875" bestFit="1" customWidth="1"/>
    <col min="4671" max="4672" width="24.21875" bestFit="1" customWidth="1"/>
    <col min="4673" max="4673" width="28.77734375" bestFit="1" customWidth="1"/>
    <col min="4674" max="4674" width="18.88671875" bestFit="1" customWidth="1"/>
    <col min="4675" max="4676" width="24.21875" bestFit="1" customWidth="1"/>
    <col min="4677" max="4677" width="28.77734375" bestFit="1" customWidth="1"/>
    <col min="4678" max="4678" width="18.88671875" bestFit="1" customWidth="1"/>
    <col min="4679" max="4682" width="24.21875" bestFit="1" customWidth="1"/>
    <col min="4683" max="4683" width="28.77734375" bestFit="1" customWidth="1"/>
    <col min="4684" max="4684" width="18.88671875" bestFit="1" customWidth="1"/>
    <col min="4685" max="4686" width="24.21875" bestFit="1" customWidth="1"/>
    <col min="4687" max="4687" width="28.77734375" bestFit="1" customWidth="1"/>
    <col min="4688" max="4688" width="18.88671875" bestFit="1" customWidth="1"/>
    <col min="4689" max="4690" width="24.21875" bestFit="1" customWidth="1"/>
    <col min="4691" max="4691" width="31.44140625" bestFit="1" customWidth="1"/>
    <col min="4692" max="4692" width="21.5546875" bestFit="1" customWidth="1"/>
    <col min="4693" max="4694" width="24.21875" bestFit="1" customWidth="1"/>
    <col min="4695" max="4695" width="28.77734375" bestFit="1" customWidth="1"/>
    <col min="4696" max="4696" width="18.88671875" bestFit="1" customWidth="1"/>
    <col min="4697" max="4698" width="24.21875" bestFit="1" customWidth="1"/>
    <col min="4699" max="4699" width="28.77734375" bestFit="1" customWidth="1"/>
    <col min="4700" max="4700" width="18.88671875" bestFit="1" customWidth="1"/>
    <col min="4701" max="4702" width="24.21875" bestFit="1" customWidth="1"/>
    <col min="4703" max="4703" width="28.77734375" bestFit="1" customWidth="1"/>
    <col min="4704" max="4704" width="18.88671875" bestFit="1" customWidth="1"/>
    <col min="4705" max="4706" width="24.21875" bestFit="1" customWidth="1"/>
    <col min="4707" max="4707" width="28.77734375" bestFit="1" customWidth="1"/>
    <col min="4708" max="4708" width="18.88671875" bestFit="1" customWidth="1"/>
    <col min="4709" max="4710" width="24.21875" bestFit="1" customWidth="1"/>
    <col min="4711" max="4711" width="31.44140625" bestFit="1" customWidth="1"/>
    <col min="4712" max="4712" width="21.5546875" bestFit="1" customWidth="1"/>
    <col min="4713" max="4714" width="24.21875" bestFit="1" customWidth="1"/>
    <col min="4715" max="4715" width="28.77734375" bestFit="1" customWidth="1"/>
    <col min="4716" max="4716" width="18.88671875" bestFit="1" customWidth="1"/>
    <col min="4717" max="4718" width="24.21875" bestFit="1" customWidth="1"/>
    <col min="4719" max="4719" width="28.77734375" bestFit="1" customWidth="1"/>
    <col min="4720" max="4720" width="18.88671875" bestFit="1" customWidth="1"/>
    <col min="4721" max="4722" width="24.21875" bestFit="1" customWidth="1"/>
    <col min="4723" max="4723" width="28.77734375" bestFit="1" customWidth="1"/>
    <col min="4724" max="4724" width="18.88671875" bestFit="1" customWidth="1"/>
    <col min="4725" max="4726" width="24.21875" bestFit="1" customWidth="1"/>
    <col min="4727" max="4727" width="31.44140625" bestFit="1" customWidth="1"/>
    <col min="4728" max="4728" width="21.5546875" bestFit="1" customWidth="1"/>
    <col min="4729" max="4730" width="24.21875" bestFit="1" customWidth="1"/>
    <col min="4731" max="4731" width="28.77734375" bestFit="1" customWidth="1"/>
    <col min="4732" max="4732" width="18.88671875" bestFit="1" customWidth="1"/>
    <col min="4733" max="4734" width="24.21875" bestFit="1" customWidth="1"/>
    <col min="4735" max="4735" width="28.77734375" bestFit="1" customWidth="1"/>
    <col min="4736" max="4736" width="18.88671875" bestFit="1" customWidth="1"/>
    <col min="4737" max="4738" width="24.21875" bestFit="1" customWidth="1"/>
    <col min="4739" max="4739" width="28.77734375" bestFit="1" customWidth="1"/>
    <col min="4740" max="4740" width="18.88671875" bestFit="1" customWidth="1"/>
    <col min="4741" max="4742" width="24.21875" bestFit="1" customWidth="1"/>
    <col min="4743" max="4743" width="28.77734375" bestFit="1" customWidth="1"/>
    <col min="4744" max="4744" width="18.88671875" bestFit="1" customWidth="1"/>
    <col min="4745" max="4746" width="24.21875" bestFit="1" customWidth="1"/>
    <col min="4747" max="4747" width="28.77734375" bestFit="1" customWidth="1"/>
    <col min="4748" max="4748" width="18.88671875" bestFit="1" customWidth="1"/>
    <col min="4749" max="4750" width="24.21875" bestFit="1" customWidth="1"/>
    <col min="4751" max="4751" width="28.77734375" bestFit="1" customWidth="1"/>
    <col min="4752" max="4752" width="18.88671875" bestFit="1" customWidth="1"/>
    <col min="4753" max="4754" width="24.21875" bestFit="1" customWidth="1"/>
    <col min="4755" max="4755" width="28.77734375" bestFit="1" customWidth="1"/>
    <col min="4756" max="4756" width="18.88671875" bestFit="1" customWidth="1"/>
    <col min="4757" max="4758" width="24.21875" bestFit="1" customWidth="1"/>
    <col min="4759" max="4759" width="30.44140625" bestFit="1" customWidth="1"/>
    <col min="4760" max="4760" width="20.44140625" bestFit="1" customWidth="1"/>
    <col min="4761" max="4762" width="24.21875" bestFit="1" customWidth="1"/>
    <col min="4763" max="4763" width="28.77734375" bestFit="1" customWidth="1"/>
    <col min="4764" max="4764" width="18.88671875" bestFit="1" customWidth="1"/>
    <col min="4765" max="4766" width="24.21875" bestFit="1" customWidth="1"/>
    <col min="4767" max="4767" width="28.77734375" bestFit="1" customWidth="1"/>
    <col min="4768" max="4768" width="18.88671875" bestFit="1" customWidth="1"/>
    <col min="4769" max="4770" width="24.21875" bestFit="1" customWidth="1"/>
    <col min="4771" max="4771" width="28.77734375" bestFit="1" customWidth="1"/>
    <col min="4772" max="4772" width="18.88671875" bestFit="1" customWidth="1"/>
    <col min="4773" max="4774" width="24.21875" bestFit="1" customWidth="1"/>
    <col min="4775" max="4775" width="28.77734375" bestFit="1" customWidth="1"/>
    <col min="4776" max="4776" width="18.88671875" bestFit="1" customWidth="1"/>
    <col min="4777" max="4778" width="24.21875" bestFit="1" customWidth="1"/>
    <col min="4779" max="4779" width="28.77734375" bestFit="1" customWidth="1"/>
    <col min="4780" max="4780" width="18.88671875" bestFit="1" customWidth="1"/>
    <col min="4781" max="4782" width="24.21875" bestFit="1" customWidth="1"/>
    <col min="4783" max="4783" width="28.77734375" bestFit="1" customWidth="1"/>
    <col min="4784" max="4784" width="18.88671875" bestFit="1" customWidth="1"/>
    <col min="4785" max="4786" width="24.21875" bestFit="1" customWidth="1"/>
    <col min="4787" max="4787" width="28.77734375" bestFit="1" customWidth="1"/>
    <col min="4788" max="4788" width="18.88671875" bestFit="1" customWidth="1"/>
    <col min="4789" max="4790" width="24.21875" bestFit="1" customWidth="1"/>
    <col min="4791" max="4791" width="28.77734375" bestFit="1" customWidth="1"/>
    <col min="4792" max="4792" width="18.88671875" bestFit="1" customWidth="1"/>
    <col min="4793" max="4794" width="24.21875" bestFit="1" customWidth="1"/>
    <col min="4795" max="4795" width="28.77734375" bestFit="1" customWidth="1"/>
    <col min="4796" max="4796" width="18.88671875" bestFit="1" customWidth="1"/>
    <col min="4797" max="4798" width="24.21875" bestFit="1" customWidth="1"/>
    <col min="4799" max="4799" width="28.77734375" bestFit="1" customWidth="1"/>
    <col min="4800" max="4800" width="18.88671875" bestFit="1" customWidth="1"/>
    <col min="4801" max="4802" width="24.21875" bestFit="1" customWidth="1"/>
    <col min="4803" max="4803" width="28.77734375" bestFit="1" customWidth="1"/>
    <col min="4804" max="4804" width="18.88671875" bestFit="1" customWidth="1"/>
    <col min="4805" max="4806" width="24.21875" bestFit="1" customWidth="1"/>
    <col min="4807" max="4807" width="31.44140625" bestFit="1" customWidth="1"/>
    <col min="4808" max="4808" width="21.5546875" bestFit="1" customWidth="1"/>
    <col min="4809" max="4810" width="24.21875" bestFit="1" customWidth="1"/>
    <col min="4811" max="4811" width="28.77734375" bestFit="1" customWidth="1"/>
    <col min="4812" max="4812" width="18.88671875" bestFit="1" customWidth="1"/>
    <col min="4813" max="4814" width="24.21875" bestFit="1" customWidth="1"/>
    <col min="4815" max="4815" width="28.77734375" bestFit="1" customWidth="1"/>
    <col min="4816" max="4816" width="18.88671875" bestFit="1" customWidth="1"/>
    <col min="4817" max="4818" width="24.21875" bestFit="1" customWidth="1"/>
    <col min="4819" max="4819" width="31.44140625" bestFit="1" customWidth="1"/>
    <col min="4820" max="4820" width="21.5546875" bestFit="1" customWidth="1"/>
    <col min="4821" max="4822" width="24.21875" bestFit="1" customWidth="1"/>
    <col min="4823" max="4823" width="28.77734375" bestFit="1" customWidth="1"/>
    <col min="4824" max="4824" width="18.88671875" bestFit="1" customWidth="1"/>
    <col min="4825" max="4826" width="24.21875" bestFit="1" customWidth="1"/>
    <col min="4827" max="4827" width="28.77734375" bestFit="1" customWidth="1"/>
    <col min="4828" max="4828" width="18.88671875" bestFit="1" customWidth="1"/>
    <col min="4829" max="4830" width="24.21875" bestFit="1" customWidth="1"/>
    <col min="4831" max="4831" width="28.77734375" bestFit="1" customWidth="1"/>
    <col min="4832" max="4832" width="18.88671875" bestFit="1" customWidth="1"/>
    <col min="4833" max="4834" width="24.21875" bestFit="1" customWidth="1"/>
    <col min="4835" max="4835" width="28.77734375" bestFit="1" customWidth="1"/>
    <col min="4836" max="4836" width="18.88671875" bestFit="1" customWidth="1"/>
    <col min="4837" max="4838" width="24.21875" bestFit="1" customWidth="1"/>
    <col min="4839" max="4839" width="28.77734375" bestFit="1" customWidth="1"/>
    <col min="4840" max="4840" width="18.88671875" bestFit="1" customWidth="1"/>
    <col min="4841" max="4844" width="24.21875" bestFit="1" customWidth="1"/>
    <col min="4845" max="4845" width="28.77734375" bestFit="1" customWidth="1"/>
    <col min="4846" max="4846" width="18.88671875" bestFit="1" customWidth="1"/>
    <col min="4847" max="4848" width="24.21875" bestFit="1" customWidth="1"/>
    <col min="4849" max="4849" width="31.44140625" bestFit="1" customWidth="1"/>
    <col min="4850" max="4850" width="21.5546875" bestFit="1" customWidth="1"/>
    <col min="4851" max="4852" width="24.21875" bestFit="1" customWidth="1"/>
    <col min="4853" max="4853" width="28.77734375" bestFit="1" customWidth="1"/>
    <col min="4854" max="4854" width="18.88671875" bestFit="1" customWidth="1"/>
    <col min="4855" max="4856" width="24.21875" bestFit="1" customWidth="1"/>
    <col min="4857" max="4857" width="28.77734375" bestFit="1" customWidth="1"/>
    <col min="4858" max="4858" width="18.88671875" bestFit="1" customWidth="1"/>
    <col min="4859" max="4860" width="24.21875" bestFit="1" customWidth="1"/>
    <col min="4861" max="4861" width="28.77734375" bestFit="1" customWidth="1"/>
    <col min="4862" max="4862" width="18.88671875" bestFit="1" customWidth="1"/>
    <col min="4863" max="4864" width="24.21875" bestFit="1" customWidth="1"/>
    <col min="4865" max="4865" width="28.77734375" bestFit="1" customWidth="1"/>
    <col min="4866" max="4866" width="18.88671875" bestFit="1" customWidth="1"/>
    <col min="4867" max="4868" width="24.21875" bestFit="1" customWidth="1"/>
    <col min="4869" max="4869" width="28.77734375" bestFit="1" customWidth="1"/>
    <col min="4870" max="4870" width="18.88671875" bestFit="1" customWidth="1"/>
    <col min="4871" max="4872" width="24.21875" bestFit="1" customWidth="1"/>
    <col min="4873" max="4873" width="28.77734375" bestFit="1" customWidth="1"/>
    <col min="4874" max="4874" width="18.88671875" bestFit="1" customWidth="1"/>
    <col min="4875" max="4876" width="24.21875" bestFit="1" customWidth="1"/>
    <col min="4877" max="4877" width="28.77734375" bestFit="1" customWidth="1"/>
    <col min="4878" max="4878" width="18.88671875" bestFit="1" customWidth="1"/>
    <col min="4879" max="4880" width="24.21875" bestFit="1" customWidth="1"/>
    <col min="4881" max="4881" width="28.77734375" bestFit="1" customWidth="1"/>
    <col min="4882" max="4882" width="18.88671875" bestFit="1" customWidth="1"/>
    <col min="4883" max="4884" width="24.21875" bestFit="1" customWidth="1"/>
    <col min="4885" max="4885" width="28.77734375" bestFit="1" customWidth="1"/>
    <col min="4886" max="4886" width="18.88671875" bestFit="1" customWidth="1"/>
    <col min="4887" max="4888" width="24.21875" bestFit="1" customWidth="1"/>
    <col min="4889" max="4889" width="28.77734375" bestFit="1" customWidth="1"/>
    <col min="4890" max="4890" width="18.88671875" bestFit="1" customWidth="1"/>
    <col min="4891" max="4892" width="24.21875" bestFit="1" customWidth="1"/>
    <col min="4893" max="4893" width="28.77734375" bestFit="1" customWidth="1"/>
    <col min="4894" max="4894" width="18.88671875" bestFit="1" customWidth="1"/>
    <col min="4895" max="4896" width="24.21875" bestFit="1" customWidth="1"/>
    <col min="4897" max="4897" width="28.77734375" bestFit="1" customWidth="1"/>
    <col min="4898" max="4898" width="18.88671875" bestFit="1" customWidth="1"/>
    <col min="4899" max="4900" width="24.21875" bestFit="1" customWidth="1"/>
    <col min="4901" max="4901" width="31.44140625" bestFit="1" customWidth="1"/>
    <col min="4902" max="4902" width="21.5546875" bestFit="1" customWidth="1"/>
    <col min="4903" max="4904" width="24.21875" bestFit="1" customWidth="1"/>
    <col min="4905" max="4905" width="28.77734375" bestFit="1" customWidth="1"/>
    <col min="4906" max="4906" width="18.88671875" bestFit="1" customWidth="1"/>
    <col min="4907" max="4908" width="24.21875" bestFit="1" customWidth="1"/>
    <col min="4909" max="4909" width="28.77734375" bestFit="1" customWidth="1"/>
    <col min="4910" max="4910" width="18.88671875" bestFit="1" customWidth="1"/>
    <col min="4911" max="4912" width="24.21875" bestFit="1" customWidth="1"/>
    <col min="4913" max="4913" width="28.77734375" bestFit="1" customWidth="1"/>
    <col min="4914" max="4914" width="18.88671875" bestFit="1" customWidth="1"/>
    <col min="4915" max="4916" width="24.21875" bestFit="1" customWidth="1"/>
    <col min="4917" max="4917" width="28.77734375" bestFit="1" customWidth="1"/>
    <col min="4918" max="4918" width="18.88671875" bestFit="1" customWidth="1"/>
    <col min="4919" max="4920" width="24.21875" bestFit="1" customWidth="1"/>
    <col min="4921" max="4921" width="28.77734375" bestFit="1" customWidth="1"/>
    <col min="4922" max="4922" width="18.88671875" bestFit="1" customWidth="1"/>
    <col min="4923" max="4924" width="24.21875" bestFit="1" customWidth="1"/>
    <col min="4925" max="4925" width="28.77734375" bestFit="1" customWidth="1"/>
    <col min="4926" max="4926" width="18.88671875" bestFit="1" customWidth="1"/>
    <col min="4927" max="4928" width="24.21875" bestFit="1" customWidth="1"/>
    <col min="4929" max="4929" width="28.77734375" bestFit="1" customWidth="1"/>
    <col min="4930" max="4930" width="18.88671875" bestFit="1" customWidth="1"/>
    <col min="4931" max="4932" width="24.21875" bestFit="1" customWidth="1"/>
    <col min="4933" max="4933" width="28.77734375" bestFit="1" customWidth="1"/>
    <col min="4934" max="4934" width="18.88671875" bestFit="1" customWidth="1"/>
    <col min="4935" max="4936" width="24.21875" bestFit="1" customWidth="1"/>
    <col min="4937" max="4937" width="28.77734375" bestFit="1" customWidth="1"/>
    <col min="4938" max="4938" width="18.88671875" bestFit="1" customWidth="1"/>
    <col min="4939" max="4940" width="24.21875" bestFit="1" customWidth="1"/>
    <col min="4941" max="4941" width="28.77734375" bestFit="1" customWidth="1"/>
    <col min="4942" max="4942" width="18.88671875" bestFit="1" customWidth="1"/>
    <col min="4943" max="4944" width="24.21875" bestFit="1" customWidth="1"/>
    <col min="4945" max="4945" width="28.77734375" bestFit="1" customWidth="1"/>
    <col min="4946" max="4946" width="18.88671875" bestFit="1" customWidth="1"/>
    <col min="4947" max="4948" width="24.21875" bestFit="1" customWidth="1"/>
    <col min="4949" max="4949" width="28.77734375" bestFit="1" customWidth="1"/>
    <col min="4950" max="4950" width="18.88671875" bestFit="1" customWidth="1"/>
    <col min="4951" max="4952" width="24.21875" bestFit="1" customWidth="1"/>
    <col min="4953" max="4953" width="28.77734375" bestFit="1" customWidth="1"/>
    <col min="4954" max="4954" width="18.88671875" bestFit="1" customWidth="1"/>
    <col min="4955" max="4956" width="24.21875" bestFit="1" customWidth="1"/>
    <col min="4957" max="4957" width="28.77734375" bestFit="1" customWidth="1"/>
    <col min="4958" max="4958" width="18.88671875" bestFit="1" customWidth="1"/>
    <col min="4959" max="4960" width="24.21875" bestFit="1" customWidth="1"/>
    <col min="4961" max="4961" width="28.77734375" bestFit="1" customWidth="1"/>
    <col min="4962" max="4962" width="18.88671875" bestFit="1" customWidth="1"/>
    <col min="4963" max="4964" width="24.21875" bestFit="1" customWidth="1"/>
    <col min="4965" max="4965" width="28.77734375" bestFit="1" customWidth="1"/>
    <col min="4966" max="4966" width="18.88671875" bestFit="1" customWidth="1"/>
    <col min="4967" max="4968" width="24.21875" bestFit="1" customWidth="1"/>
    <col min="4969" max="4969" width="28.77734375" bestFit="1" customWidth="1"/>
    <col min="4970" max="4970" width="18.88671875" bestFit="1" customWidth="1"/>
    <col min="4971" max="4972" width="24.21875" bestFit="1" customWidth="1"/>
    <col min="4973" max="4973" width="28.77734375" bestFit="1" customWidth="1"/>
    <col min="4974" max="4974" width="18.88671875" bestFit="1" customWidth="1"/>
    <col min="4975" max="4976" width="24.21875" bestFit="1" customWidth="1"/>
    <col min="4977" max="4977" width="28.77734375" bestFit="1" customWidth="1"/>
    <col min="4978" max="4978" width="18.88671875" bestFit="1" customWidth="1"/>
    <col min="4979" max="4980" width="24.21875" bestFit="1" customWidth="1"/>
    <col min="4981" max="4981" width="31.44140625" bestFit="1" customWidth="1"/>
    <col min="4982" max="4982" width="21.5546875" bestFit="1" customWidth="1"/>
    <col min="4983" max="4984" width="24.21875" bestFit="1" customWidth="1"/>
    <col min="4985" max="4985" width="28.77734375" bestFit="1" customWidth="1"/>
    <col min="4986" max="4986" width="18.88671875" bestFit="1" customWidth="1"/>
    <col min="4987" max="4988" width="24.21875" bestFit="1" customWidth="1"/>
    <col min="4989" max="4989" width="28.77734375" bestFit="1" customWidth="1"/>
    <col min="4990" max="4990" width="18.88671875" bestFit="1" customWidth="1"/>
    <col min="4991" max="4992" width="24.21875" bestFit="1" customWidth="1"/>
    <col min="4993" max="4993" width="28.77734375" bestFit="1" customWidth="1"/>
    <col min="4994" max="4994" width="18.88671875" bestFit="1" customWidth="1"/>
    <col min="4995" max="4996" width="24.21875" bestFit="1" customWidth="1"/>
    <col min="4997" max="4997" width="28.77734375" bestFit="1" customWidth="1"/>
    <col min="4998" max="4998" width="18.88671875" bestFit="1" customWidth="1"/>
    <col min="4999" max="5000" width="24.21875" bestFit="1" customWidth="1"/>
    <col min="5001" max="5001" width="28.77734375" bestFit="1" customWidth="1"/>
    <col min="5002" max="5002" width="18.88671875" bestFit="1" customWidth="1"/>
    <col min="5003" max="5004" width="24.21875" bestFit="1" customWidth="1"/>
    <col min="5005" max="5005" width="30.44140625" bestFit="1" customWidth="1"/>
    <col min="5006" max="5006" width="20.44140625" bestFit="1" customWidth="1"/>
    <col min="5007" max="5008" width="24.21875" bestFit="1" customWidth="1"/>
    <col min="5009" max="5009" width="28.77734375" bestFit="1" customWidth="1"/>
    <col min="5010" max="5010" width="18.88671875" bestFit="1" customWidth="1"/>
    <col min="5011" max="5012" width="24.21875" bestFit="1" customWidth="1"/>
    <col min="5013" max="5013" width="28.77734375" bestFit="1" customWidth="1"/>
    <col min="5014" max="5014" width="18.88671875" bestFit="1" customWidth="1"/>
    <col min="5015" max="5016" width="24.21875" bestFit="1" customWidth="1"/>
    <col min="5017" max="5017" width="28.77734375" bestFit="1" customWidth="1"/>
    <col min="5018" max="5018" width="18.88671875" bestFit="1" customWidth="1"/>
    <col min="5019" max="5020" width="24.21875" bestFit="1" customWidth="1"/>
    <col min="5021" max="5021" width="28.77734375" bestFit="1" customWidth="1"/>
    <col min="5022" max="5022" width="18.88671875" bestFit="1" customWidth="1"/>
    <col min="5023" max="5024" width="24.21875" bestFit="1" customWidth="1"/>
    <col min="5025" max="5025" width="28.77734375" bestFit="1" customWidth="1"/>
    <col min="5026" max="5026" width="18.88671875" bestFit="1" customWidth="1"/>
    <col min="5027" max="5028" width="24.21875" bestFit="1" customWidth="1"/>
    <col min="5029" max="5029" width="31.44140625" bestFit="1" customWidth="1"/>
    <col min="5030" max="5030" width="21.5546875" bestFit="1" customWidth="1"/>
    <col min="5031" max="5032" width="24.21875" bestFit="1" customWidth="1"/>
    <col min="5033" max="5033" width="31.44140625" bestFit="1" customWidth="1"/>
    <col min="5034" max="5034" width="21.5546875" bestFit="1" customWidth="1"/>
    <col min="5035" max="5036" width="24.21875" bestFit="1" customWidth="1"/>
    <col min="5037" max="5037" width="30.44140625" bestFit="1" customWidth="1"/>
    <col min="5038" max="5038" width="20.44140625" bestFit="1" customWidth="1"/>
    <col min="5039" max="5040" width="24.21875" bestFit="1" customWidth="1"/>
    <col min="5041" max="5041" width="31.44140625" bestFit="1" customWidth="1"/>
    <col min="5042" max="5042" width="21.5546875" bestFit="1" customWidth="1"/>
    <col min="5043" max="5044" width="24.21875" bestFit="1" customWidth="1"/>
    <col min="5045" max="5045" width="28.77734375" bestFit="1" customWidth="1"/>
    <col min="5046" max="5046" width="18.88671875" bestFit="1" customWidth="1"/>
    <col min="5047" max="5048" width="24.21875" bestFit="1" customWidth="1"/>
    <col min="5049" max="5049" width="28.77734375" bestFit="1" customWidth="1"/>
    <col min="5050" max="5050" width="18.88671875" bestFit="1" customWidth="1"/>
    <col min="5051" max="5052" width="24.21875" bestFit="1" customWidth="1"/>
    <col min="5053" max="5053" width="28.77734375" bestFit="1" customWidth="1"/>
    <col min="5054" max="5054" width="18.88671875" bestFit="1" customWidth="1"/>
    <col min="5055" max="5056" width="24.21875" bestFit="1" customWidth="1"/>
    <col min="5057" max="5057" width="30.44140625" bestFit="1" customWidth="1"/>
    <col min="5058" max="5058" width="20.44140625" bestFit="1" customWidth="1"/>
    <col min="5059" max="5060" width="24.21875" bestFit="1" customWidth="1"/>
    <col min="5061" max="5061" width="28.77734375" bestFit="1" customWidth="1"/>
    <col min="5062" max="5062" width="18.88671875" bestFit="1" customWidth="1"/>
    <col min="5063" max="5064" width="24.21875" bestFit="1" customWidth="1"/>
    <col min="5065" max="5065" width="28.77734375" bestFit="1" customWidth="1"/>
    <col min="5066" max="5066" width="18.88671875" bestFit="1" customWidth="1"/>
    <col min="5067" max="5068" width="24.21875" bestFit="1" customWidth="1"/>
    <col min="5069" max="5069" width="28.77734375" bestFit="1" customWidth="1"/>
    <col min="5070" max="5070" width="18.88671875" bestFit="1" customWidth="1"/>
    <col min="5071" max="5072" width="24.21875" bestFit="1" customWidth="1"/>
    <col min="5073" max="5073" width="28.77734375" bestFit="1" customWidth="1"/>
    <col min="5074" max="5074" width="18.88671875" bestFit="1" customWidth="1"/>
    <col min="5075" max="5076" width="24.21875" bestFit="1" customWidth="1"/>
    <col min="5077" max="5077" width="28.77734375" bestFit="1" customWidth="1"/>
    <col min="5078" max="5078" width="18.88671875" bestFit="1" customWidth="1"/>
    <col min="5079" max="5080" width="24.21875" bestFit="1" customWidth="1"/>
    <col min="5081" max="5081" width="28.77734375" bestFit="1" customWidth="1"/>
    <col min="5082" max="5082" width="18.88671875" bestFit="1" customWidth="1"/>
    <col min="5083" max="5084" width="24.21875" bestFit="1" customWidth="1"/>
    <col min="5085" max="5085" width="28.77734375" bestFit="1" customWidth="1"/>
    <col min="5086" max="5086" width="18.88671875" bestFit="1" customWidth="1"/>
    <col min="5087" max="5088" width="24.21875" bestFit="1" customWidth="1"/>
    <col min="5089" max="5089" width="28.77734375" bestFit="1" customWidth="1"/>
    <col min="5090" max="5090" width="18.88671875" bestFit="1" customWidth="1"/>
    <col min="5091" max="5092" width="24.21875" bestFit="1" customWidth="1"/>
    <col min="5093" max="5093" width="28.77734375" bestFit="1" customWidth="1"/>
    <col min="5094" max="5094" width="18.88671875" bestFit="1" customWidth="1"/>
    <col min="5095" max="5096" width="24.21875" bestFit="1" customWidth="1"/>
    <col min="5097" max="5097" width="28.77734375" bestFit="1" customWidth="1"/>
    <col min="5098" max="5098" width="18.88671875" bestFit="1" customWidth="1"/>
    <col min="5099" max="5100" width="24.21875" bestFit="1" customWidth="1"/>
    <col min="5101" max="5101" width="28.77734375" bestFit="1" customWidth="1"/>
    <col min="5102" max="5102" width="18.88671875" bestFit="1" customWidth="1"/>
    <col min="5103" max="5104" width="24.21875" bestFit="1" customWidth="1"/>
    <col min="5105" max="5105" width="30.44140625" bestFit="1" customWidth="1"/>
    <col min="5106" max="5106" width="20.44140625" bestFit="1" customWidth="1"/>
    <col min="5107" max="5108" width="24.21875" bestFit="1" customWidth="1"/>
    <col min="5109" max="5109" width="28.77734375" bestFit="1" customWidth="1"/>
    <col min="5110" max="5110" width="18.88671875" bestFit="1" customWidth="1"/>
    <col min="5111" max="5112" width="24.21875" bestFit="1" customWidth="1"/>
    <col min="5113" max="5113" width="28.77734375" bestFit="1" customWidth="1"/>
    <col min="5114" max="5114" width="18.88671875" bestFit="1" customWidth="1"/>
    <col min="5115" max="5116" width="24.21875" bestFit="1" customWidth="1"/>
    <col min="5117" max="5117" width="31.44140625" bestFit="1" customWidth="1"/>
    <col min="5118" max="5118" width="21.5546875" bestFit="1" customWidth="1"/>
    <col min="5119" max="5120" width="24.21875" bestFit="1" customWidth="1"/>
    <col min="5121" max="5121" width="30.44140625" bestFit="1" customWidth="1"/>
    <col min="5122" max="5122" width="20.44140625" bestFit="1" customWidth="1"/>
    <col min="5123" max="5124" width="24.21875" bestFit="1" customWidth="1"/>
    <col min="5125" max="5125" width="28.77734375" bestFit="1" customWidth="1"/>
    <col min="5126" max="5126" width="18.88671875" bestFit="1" customWidth="1"/>
    <col min="5127" max="5128" width="24.21875" bestFit="1" customWidth="1"/>
    <col min="5129" max="5129" width="28.77734375" bestFit="1" customWidth="1"/>
    <col min="5130" max="5130" width="18.88671875" bestFit="1" customWidth="1"/>
    <col min="5131" max="5132" width="24.21875" bestFit="1" customWidth="1"/>
    <col min="5133" max="5133" width="28.77734375" bestFit="1" customWidth="1"/>
    <col min="5134" max="5134" width="18.88671875" bestFit="1" customWidth="1"/>
    <col min="5135" max="5136" width="24.21875" bestFit="1" customWidth="1"/>
    <col min="5137" max="5137" width="28.77734375" bestFit="1" customWidth="1"/>
    <col min="5138" max="5138" width="18.88671875" bestFit="1" customWidth="1"/>
    <col min="5139" max="5140" width="24.21875" bestFit="1" customWidth="1"/>
    <col min="5141" max="5141" width="31.44140625" bestFit="1" customWidth="1"/>
    <col min="5142" max="5142" width="21.5546875" bestFit="1" customWidth="1"/>
    <col min="5143" max="5144" width="24.21875" bestFit="1" customWidth="1"/>
    <col min="5145" max="5145" width="28.77734375" bestFit="1" customWidth="1"/>
    <col min="5146" max="5146" width="18.88671875" bestFit="1" customWidth="1"/>
    <col min="5147" max="5148" width="24.21875" bestFit="1" customWidth="1"/>
    <col min="5149" max="5149" width="28.77734375" bestFit="1" customWidth="1"/>
    <col min="5150" max="5150" width="18.88671875" bestFit="1" customWidth="1"/>
    <col min="5151" max="5152" width="24.21875" bestFit="1" customWidth="1"/>
    <col min="5153" max="5153" width="28.77734375" bestFit="1" customWidth="1"/>
    <col min="5154" max="5154" width="18.88671875" bestFit="1" customWidth="1"/>
    <col min="5155" max="5156" width="24.21875" bestFit="1" customWidth="1"/>
    <col min="5157" max="5157" width="28.77734375" bestFit="1" customWidth="1"/>
    <col min="5158" max="5158" width="18.88671875" bestFit="1" customWidth="1"/>
    <col min="5159" max="5160" width="24.21875" bestFit="1" customWidth="1"/>
    <col min="5161" max="5161" width="28.77734375" bestFit="1" customWidth="1"/>
    <col min="5162" max="5162" width="18.88671875" bestFit="1" customWidth="1"/>
    <col min="5163" max="5164" width="24.21875" bestFit="1" customWidth="1"/>
    <col min="5165" max="5165" width="28.77734375" bestFit="1" customWidth="1"/>
    <col min="5166" max="5166" width="18.88671875" bestFit="1" customWidth="1"/>
    <col min="5167" max="5168" width="24.21875" bestFit="1" customWidth="1"/>
    <col min="5169" max="5169" width="28.77734375" bestFit="1" customWidth="1"/>
    <col min="5170" max="5170" width="18.88671875" bestFit="1" customWidth="1"/>
    <col min="5171" max="5172" width="24.21875" bestFit="1" customWidth="1"/>
    <col min="5173" max="5173" width="28.77734375" bestFit="1" customWidth="1"/>
    <col min="5174" max="5174" width="18.88671875" bestFit="1" customWidth="1"/>
    <col min="5175" max="5176" width="24.21875" bestFit="1" customWidth="1"/>
    <col min="5177" max="5177" width="31.44140625" bestFit="1" customWidth="1"/>
    <col min="5178" max="5178" width="21.5546875" bestFit="1" customWidth="1"/>
    <col min="5179" max="5180" width="24.21875" bestFit="1" customWidth="1"/>
    <col min="5181" max="5181" width="28.77734375" bestFit="1" customWidth="1"/>
    <col min="5182" max="5182" width="18.88671875" bestFit="1" customWidth="1"/>
    <col min="5183" max="5184" width="24.21875" bestFit="1" customWidth="1"/>
    <col min="5185" max="5185" width="31.44140625" bestFit="1" customWidth="1"/>
    <col min="5186" max="5186" width="21.5546875" bestFit="1" customWidth="1"/>
    <col min="5187" max="5188" width="24.21875" bestFit="1" customWidth="1"/>
    <col min="5189" max="5189" width="28.77734375" bestFit="1" customWidth="1"/>
    <col min="5190" max="5190" width="18.88671875" bestFit="1" customWidth="1"/>
    <col min="5191" max="5192" width="24.21875" bestFit="1" customWidth="1"/>
    <col min="5193" max="5193" width="28.77734375" bestFit="1" customWidth="1"/>
    <col min="5194" max="5194" width="18.88671875" bestFit="1" customWidth="1"/>
    <col min="5195" max="5196" width="24.21875" bestFit="1" customWidth="1"/>
    <col min="5197" max="5197" width="28.77734375" bestFit="1" customWidth="1"/>
    <col min="5198" max="5198" width="18.88671875" bestFit="1" customWidth="1"/>
    <col min="5199" max="5200" width="24.21875" bestFit="1" customWidth="1"/>
    <col min="5201" max="5201" width="28.77734375" bestFit="1" customWidth="1"/>
    <col min="5202" max="5202" width="18.88671875" bestFit="1" customWidth="1"/>
    <col min="5203" max="5204" width="24.21875" bestFit="1" customWidth="1"/>
    <col min="5205" max="5205" width="28.77734375" bestFit="1" customWidth="1"/>
    <col min="5206" max="5206" width="18.88671875" bestFit="1" customWidth="1"/>
    <col min="5207" max="5208" width="24.21875" bestFit="1" customWidth="1"/>
    <col min="5209" max="5209" width="28.77734375" bestFit="1" customWidth="1"/>
    <col min="5210" max="5210" width="18.88671875" bestFit="1" customWidth="1"/>
    <col min="5211" max="5212" width="24.21875" bestFit="1" customWidth="1"/>
    <col min="5213" max="5213" width="28.77734375" bestFit="1" customWidth="1"/>
    <col min="5214" max="5214" width="18.88671875" bestFit="1" customWidth="1"/>
    <col min="5215" max="5216" width="24.21875" bestFit="1" customWidth="1"/>
    <col min="5217" max="5217" width="28.77734375" bestFit="1" customWidth="1"/>
    <col min="5218" max="5218" width="18.88671875" bestFit="1" customWidth="1"/>
    <col min="5219" max="5220" width="24.21875" bestFit="1" customWidth="1"/>
    <col min="5221" max="5221" width="28.77734375" bestFit="1" customWidth="1"/>
    <col min="5222" max="5222" width="18.88671875" bestFit="1" customWidth="1"/>
    <col min="5223" max="5224" width="24.21875" bestFit="1" customWidth="1"/>
    <col min="5225" max="5225" width="28.77734375" bestFit="1" customWidth="1"/>
    <col min="5226" max="5226" width="18.88671875" bestFit="1" customWidth="1"/>
    <col min="5227" max="5228" width="24.21875" bestFit="1" customWidth="1"/>
    <col min="5229" max="5229" width="28.77734375" bestFit="1" customWidth="1"/>
    <col min="5230" max="5230" width="18.88671875" bestFit="1" customWidth="1"/>
    <col min="5231" max="5232" width="24.21875" bestFit="1" customWidth="1"/>
    <col min="5233" max="5233" width="28.77734375" bestFit="1" customWidth="1"/>
    <col min="5234" max="5234" width="18.88671875" bestFit="1" customWidth="1"/>
    <col min="5235" max="5236" width="24.21875" bestFit="1" customWidth="1"/>
    <col min="5237" max="5237" width="28.77734375" bestFit="1" customWidth="1"/>
    <col min="5238" max="5238" width="18.88671875" bestFit="1" customWidth="1"/>
    <col min="5239" max="5240" width="24.21875" bestFit="1" customWidth="1"/>
    <col min="5241" max="5241" width="28.77734375" bestFit="1" customWidth="1"/>
    <col min="5242" max="5242" width="18.88671875" bestFit="1" customWidth="1"/>
    <col min="5243" max="5244" width="24.21875" bestFit="1" customWidth="1"/>
    <col min="5245" max="5245" width="28.77734375" bestFit="1" customWidth="1"/>
    <col min="5246" max="5246" width="18.88671875" bestFit="1" customWidth="1"/>
    <col min="5247" max="5248" width="24.21875" bestFit="1" customWidth="1"/>
    <col min="5249" max="5249" width="28.77734375" bestFit="1" customWidth="1"/>
    <col min="5250" max="5250" width="18.88671875" bestFit="1" customWidth="1"/>
    <col min="5251" max="5252" width="24.21875" bestFit="1" customWidth="1"/>
    <col min="5253" max="5253" width="28.77734375" bestFit="1" customWidth="1"/>
    <col min="5254" max="5254" width="18.88671875" bestFit="1" customWidth="1"/>
    <col min="5255" max="5256" width="24.21875" bestFit="1" customWidth="1"/>
    <col min="5257" max="5257" width="28.77734375" bestFit="1" customWidth="1"/>
    <col min="5258" max="5258" width="18.88671875" bestFit="1" customWidth="1"/>
    <col min="5259" max="5260" width="24.21875" bestFit="1" customWidth="1"/>
    <col min="5261" max="5261" width="28.77734375" bestFit="1" customWidth="1"/>
    <col min="5262" max="5262" width="18.88671875" bestFit="1" customWidth="1"/>
    <col min="5263" max="5264" width="24.21875" bestFit="1" customWidth="1"/>
    <col min="5265" max="5265" width="28.77734375" bestFit="1" customWidth="1"/>
    <col min="5266" max="5266" width="18.88671875" bestFit="1" customWidth="1"/>
    <col min="5267" max="5268" width="24.21875" bestFit="1" customWidth="1"/>
    <col min="5269" max="5269" width="28.77734375" bestFit="1" customWidth="1"/>
    <col min="5270" max="5270" width="18.88671875" bestFit="1" customWidth="1"/>
    <col min="5271" max="5272" width="24.21875" bestFit="1" customWidth="1"/>
    <col min="5273" max="5273" width="31.44140625" bestFit="1" customWidth="1"/>
    <col min="5274" max="5274" width="21.5546875" bestFit="1" customWidth="1"/>
    <col min="5275" max="5276" width="24.21875" bestFit="1" customWidth="1"/>
    <col min="5277" max="5277" width="28.77734375" bestFit="1" customWidth="1"/>
    <col min="5278" max="5278" width="18.88671875" bestFit="1" customWidth="1"/>
    <col min="5279" max="5280" width="24.21875" bestFit="1" customWidth="1"/>
    <col min="5281" max="5281" width="31.44140625" bestFit="1" customWidth="1"/>
    <col min="5282" max="5282" width="21.5546875" bestFit="1" customWidth="1"/>
    <col min="5283" max="5284" width="24.21875" bestFit="1" customWidth="1"/>
    <col min="5285" max="5285" width="28.77734375" bestFit="1" customWidth="1"/>
    <col min="5286" max="5286" width="18.88671875" bestFit="1" customWidth="1"/>
    <col min="5287" max="5288" width="24.21875" bestFit="1" customWidth="1"/>
    <col min="5289" max="5289" width="28.77734375" bestFit="1" customWidth="1"/>
    <col min="5290" max="5290" width="18.88671875" bestFit="1" customWidth="1"/>
    <col min="5291" max="5292" width="24.21875" bestFit="1" customWidth="1"/>
    <col min="5293" max="5293" width="28.77734375" bestFit="1" customWidth="1"/>
    <col min="5294" max="5294" width="18.88671875" bestFit="1" customWidth="1"/>
    <col min="5295" max="5296" width="24.21875" bestFit="1" customWidth="1"/>
    <col min="5297" max="5297" width="28.77734375" bestFit="1" customWidth="1"/>
    <col min="5298" max="5298" width="18.88671875" bestFit="1" customWidth="1"/>
    <col min="5299" max="5300" width="24.21875" bestFit="1" customWidth="1"/>
    <col min="5301" max="5301" width="28.77734375" bestFit="1" customWidth="1"/>
    <col min="5302" max="5302" width="18.88671875" bestFit="1" customWidth="1"/>
    <col min="5303" max="5304" width="24.21875" bestFit="1" customWidth="1"/>
    <col min="5305" max="5305" width="28.77734375" bestFit="1" customWidth="1"/>
    <col min="5306" max="5306" width="18.88671875" bestFit="1" customWidth="1"/>
    <col min="5307" max="5308" width="24.21875" bestFit="1" customWidth="1"/>
    <col min="5309" max="5309" width="28.77734375" bestFit="1" customWidth="1"/>
    <col min="5310" max="5310" width="18.88671875" bestFit="1" customWidth="1"/>
    <col min="5311" max="5312" width="24.21875" bestFit="1" customWidth="1"/>
    <col min="5313" max="5313" width="28.77734375" bestFit="1" customWidth="1"/>
    <col min="5314" max="5314" width="18.88671875" bestFit="1" customWidth="1"/>
    <col min="5315" max="5316" width="24.21875" bestFit="1" customWidth="1"/>
    <col min="5317" max="5317" width="28.77734375" bestFit="1" customWidth="1"/>
    <col min="5318" max="5318" width="18.88671875" bestFit="1" customWidth="1"/>
    <col min="5319" max="5320" width="24.21875" bestFit="1" customWidth="1"/>
    <col min="5321" max="5321" width="28.77734375" bestFit="1" customWidth="1"/>
    <col min="5322" max="5322" width="18.88671875" bestFit="1" customWidth="1"/>
    <col min="5323" max="5324" width="24.21875" bestFit="1" customWidth="1"/>
    <col min="5325" max="5325" width="28.77734375" bestFit="1" customWidth="1"/>
    <col min="5326" max="5326" width="18.88671875" bestFit="1" customWidth="1"/>
    <col min="5327" max="5328" width="24.21875" bestFit="1" customWidth="1"/>
    <col min="5329" max="5329" width="28.77734375" bestFit="1" customWidth="1"/>
    <col min="5330" max="5330" width="18.88671875" bestFit="1" customWidth="1"/>
    <col min="5331" max="5332" width="24.21875" bestFit="1" customWidth="1"/>
    <col min="5333" max="5333" width="28.77734375" bestFit="1" customWidth="1"/>
    <col min="5334" max="5334" width="18.88671875" bestFit="1" customWidth="1"/>
    <col min="5335" max="5336" width="24.21875" bestFit="1" customWidth="1"/>
    <col min="5337" max="5337" width="28.77734375" bestFit="1" customWidth="1"/>
    <col min="5338" max="5338" width="18.88671875" bestFit="1" customWidth="1"/>
    <col min="5339" max="5340" width="24.21875" bestFit="1" customWidth="1"/>
    <col min="5341" max="5341" width="31.44140625" bestFit="1" customWidth="1"/>
    <col min="5342" max="5342" width="21.5546875" bestFit="1" customWidth="1"/>
    <col min="5343" max="5344" width="24.21875" bestFit="1" customWidth="1"/>
    <col min="5345" max="5345" width="28.77734375" bestFit="1" customWidth="1"/>
    <col min="5346" max="5346" width="18.88671875" bestFit="1" customWidth="1"/>
    <col min="5347" max="5348" width="24.21875" bestFit="1" customWidth="1"/>
    <col min="5349" max="5349" width="28.77734375" bestFit="1" customWidth="1"/>
    <col min="5350" max="5350" width="18.88671875" bestFit="1" customWidth="1"/>
    <col min="5351" max="5352" width="24.21875" bestFit="1" customWidth="1"/>
    <col min="5353" max="5353" width="31.44140625" bestFit="1" customWidth="1"/>
    <col min="5354" max="5354" width="21.5546875" bestFit="1" customWidth="1"/>
    <col min="5355" max="5356" width="24.21875" bestFit="1" customWidth="1"/>
    <col min="5357" max="5357" width="28.77734375" bestFit="1" customWidth="1"/>
    <col min="5358" max="5358" width="18.88671875" bestFit="1" customWidth="1"/>
    <col min="5359" max="5360" width="24.21875" bestFit="1" customWidth="1"/>
    <col min="5361" max="5361" width="28.77734375" bestFit="1" customWidth="1"/>
    <col min="5362" max="5362" width="18.88671875" bestFit="1" customWidth="1"/>
    <col min="5363" max="5364" width="24.21875" bestFit="1" customWidth="1"/>
    <col min="5365" max="5365" width="28.77734375" bestFit="1" customWidth="1"/>
    <col min="5366" max="5366" width="18.88671875" bestFit="1" customWidth="1"/>
    <col min="5367" max="5368" width="24.21875" bestFit="1" customWidth="1"/>
    <col min="5369" max="5369" width="28.77734375" bestFit="1" customWidth="1"/>
    <col min="5370" max="5370" width="18.88671875" bestFit="1" customWidth="1"/>
    <col min="5371" max="5372" width="24.21875" bestFit="1" customWidth="1"/>
    <col min="5373" max="5373" width="28.77734375" bestFit="1" customWidth="1"/>
    <col min="5374" max="5374" width="18.88671875" bestFit="1" customWidth="1"/>
    <col min="5375" max="5376" width="24.21875" bestFit="1" customWidth="1"/>
    <col min="5377" max="5377" width="28.77734375" bestFit="1" customWidth="1"/>
    <col min="5378" max="5378" width="18.88671875" bestFit="1" customWidth="1"/>
    <col min="5379" max="5380" width="24.21875" bestFit="1" customWidth="1"/>
    <col min="5381" max="5381" width="30.44140625" bestFit="1" customWidth="1"/>
    <col min="5382" max="5382" width="20.44140625" bestFit="1" customWidth="1"/>
    <col min="5383" max="5384" width="24.21875" bestFit="1" customWidth="1"/>
    <col min="5385" max="5385" width="28.77734375" bestFit="1" customWidth="1"/>
    <col min="5386" max="5386" width="18.88671875" bestFit="1" customWidth="1"/>
    <col min="5387" max="5388" width="24.21875" bestFit="1" customWidth="1"/>
    <col min="5389" max="5389" width="28.77734375" bestFit="1" customWidth="1"/>
    <col min="5390" max="5390" width="18.88671875" bestFit="1" customWidth="1"/>
    <col min="5391" max="5392" width="24.21875" bestFit="1" customWidth="1"/>
    <col min="5393" max="5393" width="28.77734375" bestFit="1" customWidth="1"/>
    <col min="5394" max="5394" width="18.88671875" bestFit="1" customWidth="1"/>
    <col min="5395" max="5396" width="24.21875" bestFit="1" customWidth="1"/>
    <col min="5397" max="5397" width="28.77734375" bestFit="1" customWidth="1"/>
    <col min="5398" max="5398" width="18.88671875" bestFit="1" customWidth="1"/>
    <col min="5399" max="5400" width="24.21875" bestFit="1" customWidth="1"/>
    <col min="5401" max="5401" width="28.77734375" bestFit="1" customWidth="1"/>
    <col min="5402" max="5402" width="18.88671875" bestFit="1" customWidth="1"/>
    <col min="5403" max="5404" width="24.21875" bestFit="1" customWidth="1"/>
    <col min="5405" max="5405" width="28.77734375" bestFit="1" customWidth="1"/>
    <col min="5406" max="5406" width="18.88671875" bestFit="1" customWidth="1"/>
    <col min="5407" max="5408" width="24.21875" bestFit="1" customWidth="1"/>
    <col min="5409" max="5409" width="28.77734375" bestFit="1" customWidth="1"/>
    <col min="5410" max="5410" width="18.88671875" bestFit="1" customWidth="1"/>
    <col min="5411" max="5412" width="24.21875" bestFit="1" customWidth="1"/>
    <col min="5413" max="5413" width="28.77734375" bestFit="1" customWidth="1"/>
    <col min="5414" max="5414" width="18.88671875" bestFit="1" customWidth="1"/>
    <col min="5415" max="5416" width="24.21875" bestFit="1" customWidth="1"/>
    <col min="5417" max="5417" width="28.77734375" bestFit="1" customWidth="1"/>
    <col min="5418" max="5418" width="18.88671875" bestFit="1" customWidth="1"/>
    <col min="5419" max="5420" width="24.21875" bestFit="1" customWidth="1"/>
    <col min="5421" max="5421" width="31.44140625" bestFit="1" customWidth="1"/>
    <col min="5422" max="5422" width="21.5546875" bestFit="1" customWidth="1"/>
    <col min="5423" max="5424" width="24.21875" bestFit="1" customWidth="1"/>
    <col min="5425" max="5425" width="31.44140625" bestFit="1" customWidth="1"/>
    <col min="5426" max="5426" width="21.5546875" bestFit="1" customWidth="1"/>
    <col min="5427" max="5428" width="24.21875" bestFit="1" customWidth="1"/>
    <col min="5429" max="5429" width="28.77734375" bestFit="1" customWidth="1"/>
    <col min="5430" max="5430" width="18.88671875" bestFit="1" customWidth="1"/>
    <col min="5431" max="5432" width="24.21875" bestFit="1" customWidth="1"/>
    <col min="5433" max="5433" width="28.77734375" bestFit="1" customWidth="1"/>
    <col min="5434" max="5434" width="18.88671875" bestFit="1" customWidth="1"/>
    <col min="5435" max="5436" width="24.21875" bestFit="1" customWidth="1"/>
    <col min="5437" max="5437" width="28.77734375" bestFit="1" customWidth="1"/>
    <col min="5438" max="5438" width="18.88671875" bestFit="1" customWidth="1"/>
    <col min="5439" max="5440" width="24.21875" bestFit="1" customWidth="1"/>
    <col min="5441" max="5441" width="28.77734375" bestFit="1" customWidth="1"/>
    <col min="5442" max="5442" width="18.88671875" bestFit="1" customWidth="1"/>
    <col min="5443" max="5444" width="24.21875" bestFit="1" customWidth="1"/>
    <col min="5445" max="5445" width="28.77734375" bestFit="1" customWidth="1"/>
    <col min="5446" max="5446" width="18.88671875" bestFit="1" customWidth="1"/>
    <col min="5447" max="5448" width="24.21875" bestFit="1" customWidth="1"/>
    <col min="5449" max="5449" width="28.77734375" bestFit="1" customWidth="1"/>
    <col min="5450" max="5450" width="18.88671875" bestFit="1" customWidth="1"/>
    <col min="5451" max="5452" width="24.21875" bestFit="1" customWidth="1"/>
    <col min="5453" max="5453" width="31.44140625" bestFit="1" customWidth="1"/>
    <col min="5454" max="5454" width="21.5546875" bestFit="1" customWidth="1"/>
    <col min="5455" max="5456" width="24.21875" bestFit="1" customWidth="1"/>
    <col min="5457" max="5457" width="28.77734375" bestFit="1" customWidth="1"/>
    <col min="5458" max="5458" width="18.88671875" bestFit="1" customWidth="1"/>
    <col min="5459" max="5460" width="24.21875" bestFit="1" customWidth="1"/>
    <col min="5461" max="5461" width="31.44140625" bestFit="1" customWidth="1"/>
    <col min="5462" max="5462" width="21.5546875" bestFit="1" customWidth="1"/>
    <col min="5463" max="5464" width="24.21875" bestFit="1" customWidth="1"/>
    <col min="5465" max="5465" width="28.77734375" bestFit="1" customWidth="1"/>
    <col min="5466" max="5466" width="18.88671875" bestFit="1" customWidth="1"/>
    <col min="5467" max="5468" width="24.21875" bestFit="1" customWidth="1"/>
    <col min="5469" max="5469" width="31.44140625" bestFit="1" customWidth="1"/>
    <col min="5470" max="5470" width="21.5546875" bestFit="1" customWidth="1"/>
    <col min="5471" max="5472" width="24.21875" bestFit="1" customWidth="1"/>
    <col min="5473" max="5473" width="31.44140625" bestFit="1" customWidth="1"/>
    <col min="5474" max="5474" width="21.5546875" bestFit="1" customWidth="1"/>
    <col min="5475" max="5476" width="24.21875" bestFit="1" customWidth="1"/>
    <col min="5477" max="5477" width="28.77734375" bestFit="1" customWidth="1"/>
    <col min="5478" max="5478" width="18.88671875" bestFit="1" customWidth="1"/>
    <col min="5479" max="5480" width="24.21875" bestFit="1" customWidth="1"/>
    <col min="5481" max="5481" width="28.77734375" bestFit="1" customWidth="1"/>
    <col min="5482" max="5482" width="18.88671875" bestFit="1" customWidth="1"/>
    <col min="5483" max="5484" width="24.21875" bestFit="1" customWidth="1"/>
    <col min="5485" max="5485" width="28.77734375" bestFit="1" customWidth="1"/>
    <col min="5486" max="5486" width="18.88671875" bestFit="1" customWidth="1"/>
    <col min="5487" max="5488" width="24.21875" bestFit="1" customWidth="1"/>
    <col min="5489" max="5489" width="28.77734375" bestFit="1" customWidth="1"/>
    <col min="5490" max="5490" width="18.88671875" bestFit="1" customWidth="1"/>
    <col min="5491" max="5492" width="24.21875" bestFit="1" customWidth="1"/>
    <col min="5493" max="5493" width="28.77734375" bestFit="1" customWidth="1"/>
    <col min="5494" max="5494" width="18.88671875" bestFit="1" customWidth="1"/>
    <col min="5495" max="5496" width="24.21875" bestFit="1" customWidth="1"/>
    <col min="5497" max="5497" width="31.44140625" bestFit="1" customWidth="1"/>
    <col min="5498" max="5498" width="21.5546875" bestFit="1" customWidth="1"/>
    <col min="5499" max="5502" width="24.21875" bestFit="1" customWidth="1"/>
    <col min="5503" max="5503" width="28.77734375" bestFit="1" customWidth="1"/>
    <col min="5504" max="5504" width="18.88671875" bestFit="1" customWidth="1"/>
    <col min="5505" max="5506" width="24.21875" bestFit="1" customWidth="1"/>
    <col min="5507" max="5507" width="28.77734375" bestFit="1" customWidth="1"/>
    <col min="5508" max="5508" width="18.88671875" bestFit="1" customWidth="1"/>
    <col min="5509" max="5510" width="24.21875" bestFit="1" customWidth="1"/>
    <col min="5511" max="5511" width="28.77734375" bestFit="1" customWidth="1"/>
    <col min="5512" max="5512" width="18.88671875" bestFit="1" customWidth="1"/>
    <col min="5513" max="5514" width="24.21875" bestFit="1" customWidth="1"/>
    <col min="5515" max="5515" width="28.77734375" bestFit="1" customWidth="1"/>
    <col min="5516" max="5516" width="18.88671875" bestFit="1" customWidth="1"/>
    <col min="5517" max="5518" width="24.21875" bestFit="1" customWidth="1"/>
    <col min="5519" max="5519" width="28.77734375" bestFit="1" customWidth="1"/>
    <col min="5520" max="5520" width="18.88671875" bestFit="1" customWidth="1"/>
    <col min="5521" max="5522" width="24.21875" bestFit="1" customWidth="1"/>
    <col min="5523" max="5523" width="31.44140625" bestFit="1" customWidth="1"/>
    <col min="5524" max="5524" width="21.5546875" bestFit="1" customWidth="1"/>
    <col min="5525" max="5526" width="24.21875" bestFit="1" customWidth="1"/>
    <col min="5527" max="5527" width="28.77734375" bestFit="1" customWidth="1"/>
    <col min="5528" max="5528" width="18.88671875" bestFit="1" customWidth="1"/>
    <col min="5529" max="5530" width="24.21875" bestFit="1" customWidth="1"/>
    <col min="5531" max="5531" width="28.77734375" bestFit="1" customWidth="1"/>
    <col min="5532" max="5532" width="18.88671875" bestFit="1" customWidth="1"/>
    <col min="5533" max="5534" width="24.21875" bestFit="1" customWidth="1"/>
    <col min="5535" max="5535" width="28.77734375" bestFit="1" customWidth="1"/>
    <col min="5536" max="5536" width="18.88671875" bestFit="1" customWidth="1"/>
    <col min="5537" max="5538" width="24.21875" bestFit="1" customWidth="1"/>
    <col min="5539" max="5539" width="31.44140625" bestFit="1" customWidth="1"/>
    <col min="5540" max="5540" width="21.5546875" bestFit="1" customWidth="1"/>
    <col min="5541" max="5542" width="24.21875" bestFit="1" customWidth="1"/>
    <col min="5543" max="5543" width="28.77734375" bestFit="1" customWidth="1"/>
    <col min="5544" max="5544" width="18.88671875" bestFit="1" customWidth="1"/>
    <col min="5545" max="5546" width="24.21875" bestFit="1" customWidth="1"/>
    <col min="5547" max="5547" width="28.77734375" bestFit="1" customWidth="1"/>
    <col min="5548" max="5548" width="18.88671875" bestFit="1" customWidth="1"/>
    <col min="5549" max="5550" width="24.21875" bestFit="1" customWidth="1"/>
    <col min="5551" max="5551" width="28.77734375" bestFit="1" customWidth="1"/>
    <col min="5552" max="5552" width="18.88671875" bestFit="1" customWidth="1"/>
    <col min="5553" max="5554" width="24.21875" bestFit="1" customWidth="1"/>
    <col min="5555" max="5555" width="28.77734375" bestFit="1" customWidth="1"/>
    <col min="5556" max="5556" width="18.88671875" bestFit="1" customWidth="1"/>
    <col min="5557" max="5558" width="24.21875" bestFit="1" customWidth="1"/>
    <col min="5559" max="5559" width="28.77734375" bestFit="1" customWidth="1"/>
    <col min="5560" max="5560" width="18.88671875" bestFit="1" customWidth="1"/>
    <col min="5561" max="5562" width="24.21875" bestFit="1" customWidth="1"/>
    <col min="5563" max="5563" width="30.44140625" bestFit="1" customWidth="1"/>
    <col min="5564" max="5564" width="20.44140625" bestFit="1" customWidth="1"/>
    <col min="5565" max="5566" width="24.21875" bestFit="1" customWidth="1"/>
    <col min="5567" max="5567" width="28.77734375" bestFit="1" customWidth="1"/>
    <col min="5568" max="5568" width="18.88671875" bestFit="1" customWidth="1"/>
    <col min="5569" max="5570" width="24.21875" bestFit="1" customWidth="1"/>
    <col min="5571" max="5571" width="28.77734375" bestFit="1" customWidth="1"/>
    <col min="5572" max="5572" width="18.88671875" bestFit="1" customWidth="1"/>
    <col min="5573" max="5574" width="24.21875" bestFit="1" customWidth="1"/>
    <col min="5575" max="5575" width="28.77734375" bestFit="1" customWidth="1"/>
    <col min="5576" max="5576" width="18.88671875" bestFit="1" customWidth="1"/>
    <col min="5577" max="5578" width="24.21875" bestFit="1" customWidth="1"/>
    <col min="5579" max="5579" width="28.77734375" bestFit="1" customWidth="1"/>
    <col min="5580" max="5580" width="18.88671875" bestFit="1" customWidth="1"/>
    <col min="5581" max="5582" width="24.21875" bestFit="1" customWidth="1"/>
    <col min="5583" max="5583" width="31.44140625" bestFit="1" customWidth="1"/>
    <col min="5584" max="5584" width="21.5546875" bestFit="1" customWidth="1"/>
    <col min="5585" max="5586" width="24.21875" bestFit="1" customWidth="1"/>
    <col min="5587" max="5587" width="28.77734375" bestFit="1" customWidth="1"/>
    <col min="5588" max="5588" width="18.88671875" bestFit="1" customWidth="1"/>
    <col min="5589" max="5590" width="24.21875" bestFit="1" customWidth="1"/>
    <col min="5591" max="5591" width="30.44140625" bestFit="1" customWidth="1"/>
    <col min="5592" max="5592" width="20.44140625" bestFit="1" customWidth="1"/>
    <col min="5593" max="5594" width="24.21875" bestFit="1" customWidth="1"/>
    <col min="5595" max="5595" width="28.77734375" bestFit="1" customWidth="1"/>
    <col min="5596" max="5596" width="18.88671875" bestFit="1" customWidth="1"/>
    <col min="5597" max="5598" width="24.21875" bestFit="1" customWidth="1"/>
    <col min="5599" max="5599" width="28.77734375" bestFit="1" customWidth="1"/>
    <col min="5600" max="5600" width="18.88671875" bestFit="1" customWidth="1"/>
    <col min="5601" max="5602" width="24.21875" bestFit="1" customWidth="1"/>
    <col min="5603" max="5603" width="28.77734375" bestFit="1" customWidth="1"/>
    <col min="5604" max="5604" width="18.88671875" bestFit="1" customWidth="1"/>
    <col min="5605" max="5606" width="24.21875" bestFit="1" customWidth="1"/>
    <col min="5607" max="5607" width="28.77734375" bestFit="1" customWidth="1"/>
    <col min="5608" max="5608" width="18.88671875" bestFit="1" customWidth="1"/>
    <col min="5609" max="5610" width="24.21875" bestFit="1" customWidth="1"/>
    <col min="5611" max="5611" width="28.77734375" bestFit="1" customWidth="1"/>
    <col min="5612" max="5612" width="18.88671875" bestFit="1" customWidth="1"/>
    <col min="5613" max="5614" width="24.21875" bestFit="1" customWidth="1"/>
    <col min="5615" max="5615" width="28.77734375" bestFit="1" customWidth="1"/>
    <col min="5616" max="5616" width="18.88671875" bestFit="1" customWidth="1"/>
    <col min="5617" max="5618" width="24.21875" bestFit="1" customWidth="1"/>
    <col min="5619" max="5619" width="28.77734375" bestFit="1" customWidth="1"/>
    <col min="5620" max="5620" width="18.88671875" bestFit="1" customWidth="1"/>
    <col min="5621" max="5622" width="24.21875" bestFit="1" customWidth="1"/>
    <col min="5623" max="5623" width="28.77734375" bestFit="1" customWidth="1"/>
    <col min="5624" max="5624" width="18.88671875" bestFit="1" customWidth="1"/>
    <col min="5625" max="5626" width="24.21875" bestFit="1" customWidth="1"/>
    <col min="5627" max="5627" width="31.44140625" bestFit="1" customWidth="1"/>
    <col min="5628" max="5628" width="21.5546875" bestFit="1" customWidth="1"/>
    <col min="5629" max="5630" width="24.21875" bestFit="1" customWidth="1"/>
    <col min="5631" max="5631" width="28.77734375" bestFit="1" customWidth="1"/>
    <col min="5632" max="5632" width="18.88671875" bestFit="1" customWidth="1"/>
    <col min="5633" max="5634" width="24.21875" bestFit="1" customWidth="1"/>
    <col min="5635" max="5635" width="28.77734375" bestFit="1" customWidth="1"/>
    <col min="5636" max="5636" width="18.88671875" bestFit="1" customWidth="1"/>
    <col min="5637" max="5638" width="24.21875" bestFit="1" customWidth="1"/>
    <col min="5639" max="5639" width="28.77734375" bestFit="1" customWidth="1"/>
    <col min="5640" max="5640" width="18.88671875" bestFit="1" customWidth="1"/>
    <col min="5641" max="5642" width="24.21875" bestFit="1" customWidth="1"/>
    <col min="5643" max="5643" width="28.77734375" bestFit="1" customWidth="1"/>
    <col min="5644" max="5644" width="18.88671875" bestFit="1" customWidth="1"/>
    <col min="5645" max="5646" width="24.21875" bestFit="1" customWidth="1"/>
    <col min="5647" max="5647" width="28.77734375" bestFit="1" customWidth="1"/>
    <col min="5648" max="5648" width="18.88671875" bestFit="1" customWidth="1"/>
    <col min="5649" max="5652" width="24.21875" bestFit="1" customWidth="1"/>
    <col min="5653" max="5653" width="28.77734375" bestFit="1" customWidth="1"/>
    <col min="5654" max="5654" width="18.88671875" bestFit="1" customWidth="1"/>
    <col min="5655" max="5656" width="24.21875" bestFit="1" customWidth="1"/>
    <col min="5657" max="5657" width="31.44140625" bestFit="1" customWidth="1"/>
    <col min="5658" max="5658" width="21.5546875" bestFit="1" customWidth="1"/>
    <col min="5659" max="5660" width="24.21875" bestFit="1" customWidth="1"/>
    <col min="5661" max="5661" width="28.77734375" bestFit="1" customWidth="1"/>
    <col min="5662" max="5662" width="18.88671875" bestFit="1" customWidth="1"/>
    <col min="5663" max="5664" width="24.21875" bestFit="1" customWidth="1"/>
    <col min="5665" max="5665" width="28.77734375" bestFit="1" customWidth="1"/>
    <col min="5666" max="5666" width="18.88671875" bestFit="1" customWidth="1"/>
    <col min="5667" max="5668" width="24.21875" bestFit="1" customWidth="1"/>
    <col min="5669" max="5669" width="28.77734375" bestFit="1" customWidth="1"/>
    <col min="5670" max="5670" width="18.88671875" bestFit="1" customWidth="1"/>
    <col min="5671" max="5672" width="24.21875" bestFit="1" customWidth="1"/>
    <col min="5673" max="5673" width="31.44140625" bestFit="1" customWidth="1"/>
    <col min="5674" max="5674" width="21.5546875" bestFit="1" customWidth="1"/>
    <col min="5675" max="5676" width="24.21875" bestFit="1" customWidth="1"/>
    <col min="5677" max="5677" width="28.77734375" bestFit="1" customWidth="1"/>
    <col min="5678" max="5678" width="18.88671875" bestFit="1" customWidth="1"/>
    <col min="5679" max="5680" width="24.21875" bestFit="1" customWidth="1"/>
    <col min="5681" max="5681" width="28.77734375" bestFit="1" customWidth="1"/>
    <col min="5682" max="5682" width="18.88671875" bestFit="1" customWidth="1"/>
    <col min="5683" max="5684" width="24.21875" bestFit="1" customWidth="1"/>
    <col min="5685" max="5685" width="28.77734375" bestFit="1" customWidth="1"/>
    <col min="5686" max="5686" width="18.88671875" bestFit="1" customWidth="1"/>
    <col min="5687" max="5688" width="24.21875" bestFit="1" customWidth="1"/>
    <col min="5689" max="5689" width="31.44140625" bestFit="1" customWidth="1"/>
    <col min="5690" max="5690" width="21.5546875" bestFit="1" customWidth="1"/>
    <col min="5691" max="5692" width="24.21875" bestFit="1" customWidth="1"/>
    <col min="5693" max="5693" width="28.77734375" bestFit="1" customWidth="1"/>
    <col min="5694" max="5694" width="18.88671875" bestFit="1" customWidth="1"/>
    <col min="5695" max="5696" width="24.21875" bestFit="1" customWidth="1"/>
    <col min="5697" max="5697" width="28.77734375" bestFit="1" customWidth="1"/>
    <col min="5698" max="5698" width="18.88671875" bestFit="1" customWidth="1"/>
    <col min="5699" max="5700" width="24.21875" bestFit="1" customWidth="1"/>
    <col min="5701" max="5701" width="28.77734375" bestFit="1" customWidth="1"/>
    <col min="5702" max="5702" width="18.88671875" bestFit="1" customWidth="1"/>
    <col min="5703" max="5704" width="24.21875" bestFit="1" customWidth="1"/>
    <col min="5705" max="5705" width="31.44140625" bestFit="1" customWidth="1"/>
    <col min="5706" max="5706" width="21.5546875" bestFit="1" customWidth="1"/>
    <col min="5707" max="5708" width="24.21875" bestFit="1" customWidth="1"/>
    <col min="5709" max="5709" width="28.77734375" bestFit="1" customWidth="1"/>
    <col min="5710" max="5710" width="18.88671875" bestFit="1" customWidth="1"/>
    <col min="5711" max="5712" width="24.21875" bestFit="1" customWidth="1"/>
    <col min="5713" max="5713" width="31.44140625" bestFit="1" customWidth="1"/>
    <col min="5714" max="5714" width="21.5546875" bestFit="1" customWidth="1"/>
    <col min="5715" max="5716" width="24.21875" bestFit="1" customWidth="1"/>
    <col min="5717" max="5717" width="28.77734375" bestFit="1" customWidth="1"/>
    <col min="5718" max="5718" width="18.88671875" bestFit="1" customWidth="1"/>
    <col min="5719" max="5720" width="24.21875" bestFit="1" customWidth="1"/>
    <col min="5721" max="5721" width="28.77734375" bestFit="1" customWidth="1"/>
    <col min="5722" max="5722" width="18.88671875" bestFit="1" customWidth="1"/>
    <col min="5723" max="5724" width="24.21875" bestFit="1" customWidth="1"/>
    <col min="5725" max="5725" width="28.77734375" bestFit="1" customWidth="1"/>
    <col min="5726" max="5726" width="18.88671875" bestFit="1" customWidth="1"/>
    <col min="5727" max="5728" width="24.21875" bestFit="1" customWidth="1"/>
    <col min="5729" max="5729" width="31.44140625" bestFit="1" customWidth="1"/>
    <col min="5730" max="5730" width="21.5546875" bestFit="1" customWidth="1"/>
    <col min="5731" max="5732" width="24.21875" bestFit="1" customWidth="1"/>
    <col min="5733" max="5733" width="28.77734375" bestFit="1" customWidth="1"/>
    <col min="5734" max="5734" width="18.88671875" bestFit="1" customWidth="1"/>
    <col min="5735" max="5736" width="24.21875" bestFit="1" customWidth="1"/>
    <col min="5737" max="5737" width="28.77734375" bestFit="1" customWidth="1"/>
    <col min="5738" max="5738" width="18.88671875" bestFit="1" customWidth="1"/>
    <col min="5739" max="5740" width="24.21875" bestFit="1" customWidth="1"/>
    <col min="5741" max="5741" width="28.77734375" bestFit="1" customWidth="1"/>
    <col min="5742" max="5742" width="18.88671875" bestFit="1" customWidth="1"/>
    <col min="5743" max="5744" width="24.21875" bestFit="1" customWidth="1"/>
    <col min="5745" max="5745" width="28.77734375" bestFit="1" customWidth="1"/>
    <col min="5746" max="5746" width="18.88671875" bestFit="1" customWidth="1"/>
    <col min="5747" max="5748" width="24.21875" bestFit="1" customWidth="1"/>
    <col min="5749" max="5749" width="28.77734375" bestFit="1" customWidth="1"/>
    <col min="5750" max="5750" width="18.88671875" bestFit="1" customWidth="1"/>
    <col min="5751" max="5752" width="24.21875" bestFit="1" customWidth="1"/>
    <col min="5753" max="5753" width="28.77734375" bestFit="1" customWidth="1"/>
    <col min="5754" max="5754" width="18.88671875" bestFit="1" customWidth="1"/>
    <col min="5755" max="5756" width="24.21875" bestFit="1" customWidth="1"/>
    <col min="5757" max="5757" width="28.77734375" bestFit="1" customWidth="1"/>
    <col min="5758" max="5758" width="18.88671875" bestFit="1" customWidth="1"/>
    <col min="5759" max="5760" width="24.21875" bestFit="1" customWidth="1"/>
    <col min="5761" max="5761" width="28.77734375" bestFit="1" customWidth="1"/>
    <col min="5762" max="5762" width="18.88671875" bestFit="1" customWidth="1"/>
    <col min="5763" max="5764" width="24.21875" bestFit="1" customWidth="1"/>
    <col min="5765" max="5765" width="28.77734375" bestFit="1" customWidth="1"/>
    <col min="5766" max="5766" width="18.88671875" bestFit="1" customWidth="1"/>
    <col min="5767" max="5768" width="24.21875" bestFit="1" customWidth="1"/>
    <col min="5769" max="5769" width="28.77734375" bestFit="1" customWidth="1"/>
    <col min="5770" max="5770" width="18.88671875" bestFit="1" customWidth="1"/>
    <col min="5771" max="5772" width="24.21875" bestFit="1" customWidth="1"/>
    <col min="5773" max="5773" width="28.77734375" bestFit="1" customWidth="1"/>
    <col min="5774" max="5774" width="18.88671875" bestFit="1" customWidth="1"/>
    <col min="5775" max="5776" width="24.21875" bestFit="1" customWidth="1"/>
    <col min="5777" max="5777" width="31.44140625" bestFit="1" customWidth="1"/>
    <col min="5778" max="5778" width="21.5546875" bestFit="1" customWidth="1"/>
    <col min="5779" max="5780" width="24.21875" bestFit="1" customWidth="1"/>
    <col min="5781" max="5781" width="28.77734375" bestFit="1" customWidth="1"/>
    <col min="5782" max="5782" width="18.88671875" bestFit="1" customWidth="1"/>
    <col min="5783" max="5784" width="24.21875" bestFit="1" customWidth="1"/>
    <col min="5785" max="5785" width="28.77734375" bestFit="1" customWidth="1"/>
    <col min="5786" max="5786" width="18.88671875" bestFit="1" customWidth="1"/>
    <col min="5787" max="5788" width="24.21875" bestFit="1" customWidth="1"/>
    <col min="5789" max="5789" width="28.77734375" bestFit="1" customWidth="1"/>
    <col min="5790" max="5790" width="18.88671875" bestFit="1" customWidth="1"/>
    <col min="5791" max="5792" width="24.21875" bestFit="1" customWidth="1"/>
    <col min="5793" max="5793" width="28.77734375" bestFit="1" customWidth="1"/>
    <col min="5794" max="5794" width="18.88671875" bestFit="1" customWidth="1"/>
    <col min="5795" max="5796" width="24.21875" bestFit="1" customWidth="1"/>
    <col min="5797" max="5797" width="28.77734375" bestFit="1" customWidth="1"/>
    <col min="5798" max="5798" width="18.88671875" bestFit="1" customWidth="1"/>
    <col min="5799" max="5800" width="24.21875" bestFit="1" customWidth="1"/>
    <col min="5801" max="5801" width="28.77734375" bestFit="1" customWidth="1"/>
    <col min="5802" max="5802" width="18.88671875" bestFit="1" customWidth="1"/>
    <col min="5803" max="5804" width="24.21875" bestFit="1" customWidth="1"/>
    <col min="5805" max="5805" width="28.77734375" bestFit="1" customWidth="1"/>
    <col min="5806" max="5806" width="18.88671875" bestFit="1" customWidth="1"/>
    <col min="5807" max="5808" width="24.21875" bestFit="1" customWidth="1"/>
    <col min="5809" max="5809" width="28.77734375" bestFit="1" customWidth="1"/>
    <col min="5810" max="5810" width="18.88671875" bestFit="1" customWidth="1"/>
    <col min="5811" max="5812" width="24.21875" bestFit="1" customWidth="1"/>
    <col min="5813" max="5813" width="28.77734375" bestFit="1" customWidth="1"/>
    <col min="5814" max="5814" width="18.88671875" bestFit="1" customWidth="1"/>
    <col min="5815" max="5816" width="24.21875" bestFit="1" customWidth="1"/>
    <col min="5817" max="5817" width="30.44140625" bestFit="1" customWidth="1"/>
    <col min="5818" max="5818" width="20.44140625" bestFit="1" customWidth="1"/>
    <col min="5819" max="5820" width="24.21875" bestFit="1" customWidth="1"/>
    <col min="5821" max="5821" width="28.77734375" bestFit="1" customWidth="1"/>
    <col min="5822" max="5822" width="18.88671875" bestFit="1" customWidth="1"/>
    <col min="5823" max="5824" width="24.21875" bestFit="1" customWidth="1"/>
    <col min="5825" max="5825" width="28.77734375" bestFit="1" customWidth="1"/>
    <col min="5826" max="5826" width="18.88671875" bestFit="1" customWidth="1"/>
    <col min="5827" max="5828" width="24.21875" bestFit="1" customWidth="1"/>
    <col min="5829" max="5829" width="28.77734375" bestFit="1" customWidth="1"/>
    <col min="5830" max="5830" width="18.88671875" bestFit="1" customWidth="1"/>
    <col min="5831" max="5832" width="24.21875" bestFit="1" customWidth="1"/>
    <col min="5833" max="5833" width="28.77734375" bestFit="1" customWidth="1"/>
    <col min="5834" max="5834" width="18.88671875" bestFit="1" customWidth="1"/>
    <col min="5835" max="5836" width="24.21875" bestFit="1" customWidth="1"/>
    <col min="5837" max="5837" width="28.77734375" bestFit="1" customWidth="1"/>
    <col min="5838" max="5838" width="18.88671875" bestFit="1" customWidth="1"/>
    <col min="5839" max="5840" width="24.21875" bestFit="1" customWidth="1"/>
    <col min="5841" max="5841" width="28.77734375" bestFit="1" customWidth="1"/>
    <col min="5842" max="5842" width="18.88671875" bestFit="1" customWidth="1"/>
    <col min="5843" max="5844" width="24.21875" bestFit="1" customWidth="1"/>
    <col min="5845" max="5845" width="28.77734375" bestFit="1" customWidth="1"/>
    <col min="5846" max="5846" width="18.88671875" bestFit="1" customWidth="1"/>
    <col min="5847" max="5848" width="24.21875" bestFit="1" customWidth="1"/>
    <col min="5849" max="5849" width="28.77734375" bestFit="1" customWidth="1"/>
    <col min="5850" max="5850" width="18.88671875" bestFit="1" customWidth="1"/>
    <col min="5851" max="5852" width="24.21875" bestFit="1" customWidth="1"/>
    <col min="5853" max="5853" width="28.77734375" bestFit="1" customWidth="1"/>
    <col min="5854" max="5854" width="18.88671875" bestFit="1" customWidth="1"/>
    <col min="5855" max="5856" width="24.21875" bestFit="1" customWidth="1"/>
    <col min="5857" max="5857" width="28.77734375" bestFit="1" customWidth="1"/>
    <col min="5858" max="5858" width="18.88671875" bestFit="1" customWidth="1"/>
    <col min="5859" max="5860" width="24.21875" bestFit="1" customWidth="1"/>
    <col min="5861" max="5861" width="28.77734375" bestFit="1" customWidth="1"/>
    <col min="5862" max="5862" width="18.88671875" bestFit="1" customWidth="1"/>
    <col min="5863" max="5864" width="24.21875" bestFit="1" customWidth="1"/>
    <col min="5865" max="5865" width="28.77734375" bestFit="1" customWidth="1"/>
    <col min="5866" max="5866" width="18.88671875" bestFit="1" customWidth="1"/>
    <col min="5867" max="5868" width="24.21875" bestFit="1" customWidth="1"/>
    <col min="5869" max="5869" width="28.77734375" bestFit="1" customWidth="1"/>
    <col min="5870" max="5870" width="18.88671875" bestFit="1" customWidth="1"/>
    <col min="5871" max="5872" width="24.21875" bestFit="1" customWidth="1"/>
    <col min="5873" max="5873" width="28.77734375" bestFit="1" customWidth="1"/>
    <col min="5874" max="5874" width="18.88671875" bestFit="1" customWidth="1"/>
    <col min="5875" max="5876" width="24.21875" bestFit="1" customWidth="1"/>
    <col min="5877" max="5877" width="31.44140625" bestFit="1" customWidth="1"/>
    <col min="5878" max="5878" width="21.5546875" bestFit="1" customWidth="1"/>
    <col min="5879" max="5880" width="24.21875" bestFit="1" customWidth="1"/>
    <col min="5881" max="5881" width="28.77734375" bestFit="1" customWidth="1"/>
    <col min="5882" max="5882" width="18.88671875" bestFit="1" customWidth="1"/>
    <col min="5883" max="5884" width="24.21875" bestFit="1" customWidth="1"/>
    <col min="5885" max="5885" width="28.77734375" bestFit="1" customWidth="1"/>
    <col min="5886" max="5886" width="18.88671875" bestFit="1" customWidth="1"/>
    <col min="5887" max="5888" width="24.21875" bestFit="1" customWidth="1"/>
    <col min="5889" max="5889" width="28.77734375" bestFit="1" customWidth="1"/>
    <col min="5890" max="5890" width="18.88671875" bestFit="1" customWidth="1"/>
    <col min="5891" max="5892" width="24.21875" bestFit="1" customWidth="1"/>
    <col min="5893" max="5893" width="28.77734375" bestFit="1" customWidth="1"/>
    <col min="5894" max="5894" width="18.88671875" bestFit="1" customWidth="1"/>
    <col min="5895" max="5896" width="24.21875" bestFit="1" customWidth="1"/>
    <col min="5897" max="5897" width="28.77734375" bestFit="1" customWidth="1"/>
    <col min="5898" max="5898" width="18.88671875" bestFit="1" customWidth="1"/>
    <col min="5899" max="5900" width="24.21875" bestFit="1" customWidth="1"/>
    <col min="5901" max="5901" width="28.77734375" bestFit="1" customWidth="1"/>
    <col min="5902" max="5902" width="18.88671875" bestFit="1" customWidth="1"/>
    <col min="5903" max="5904" width="24.21875" bestFit="1" customWidth="1"/>
    <col min="5905" max="5905" width="28.77734375" bestFit="1" customWidth="1"/>
    <col min="5906" max="5906" width="18.88671875" bestFit="1" customWidth="1"/>
    <col min="5907" max="5908" width="24.21875" bestFit="1" customWidth="1"/>
    <col min="5909" max="5909" width="31.44140625" bestFit="1" customWidth="1"/>
    <col min="5910" max="5910" width="21.5546875" bestFit="1" customWidth="1"/>
    <col min="5911" max="5912" width="24.21875" bestFit="1" customWidth="1"/>
    <col min="5913" max="5913" width="28.77734375" bestFit="1" customWidth="1"/>
    <col min="5914" max="5914" width="18.88671875" bestFit="1" customWidth="1"/>
    <col min="5915" max="5916" width="24.21875" bestFit="1" customWidth="1"/>
    <col min="5917" max="5917" width="31.44140625" bestFit="1" customWidth="1"/>
    <col min="5918" max="5918" width="21.5546875" bestFit="1" customWidth="1"/>
    <col min="5919" max="5920" width="24.21875" bestFit="1" customWidth="1"/>
    <col min="5921" max="5921" width="28.77734375" bestFit="1" customWidth="1"/>
    <col min="5922" max="5922" width="18.88671875" bestFit="1" customWidth="1"/>
    <col min="5923" max="5924" width="24.21875" bestFit="1" customWidth="1"/>
    <col min="5925" max="5925" width="28.77734375" bestFit="1" customWidth="1"/>
    <col min="5926" max="5926" width="18.88671875" bestFit="1" customWidth="1"/>
    <col min="5927" max="5928" width="24.21875" bestFit="1" customWidth="1"/>
    <col min="5929" max="5929" width="28.77734375" bestFit="1" customWidth="1"/>
    <col min="5930" max="5930" width="18.88671875" bestFit="1" customWidth="1"/>
    <col min="5931" max="5932" width="24.21875" bestFit="1" customWidth="1"/>
    <col min="5933" max="5933" width="28.77734375" bestFit="1" customWidth="1"/>
    <col min="5934" max="5934" width="18.88671875" bestFit="1" customWidth="1"/>
    <col min="5935" max="5936" width="24.21875" bestFit="1" customWidth="1"/>
    <col min="5937" max="5937" width="28.77734375" bestFit="1" customWidth="1"/>
    <col min="5938" max="5938" width="18.88671875" bestFit="1" customWidth="1"/>
    <col min="5939" max="5940" width="24.21875" bestFit="1" customWidth="1"/>
    <col min="5941" max="5941" width="28.77734375" bestFit="1" customWidth="1"/>
    <col min="5942" max="5942" width="18.88671875" bestFit="1" customWidth="1"/>
    <col min="5943" max="5944" width="24.21875" bestFit="1" customWidth="1"/>
    <col min="5945" max="5945" width="31.44140625" bestFit="1" customWidth="1"/>
    <col min="5946" max="5946" width="21.5546875" bestFit="1" customWidth="1"/>
    <col min="5947" max="5948" width="24.21875" bestFit="1" customWidth="1"/>
    <col min="5949" max="5949" width="28.77734375" bestFit="1" customWidth="1"/>
    <col min="5950" max="5950" width="18.88671875" bestFit="1" customWidth="1"/>
    <col min="5951" max="5952" width="24.21875" bestFit="1" customWidth="1"/>
    <col min="5953" max="5953" width="28.77734375" bestFit="1" customWidth="1"/>
    <col min="5954" max="5954" width="18.88671875" bestFit="1" customWidth="1"/>
    <col min="5955" max="5956" width="24.21875" bestFit="1" customWidth="1"/>
    <col min="5957" max="5957" width="28.77734375" bestFit="1" customWidth="1"/>
    <col min="5958" max="5958" width="18.88671875" bestFit="1" customWidth="1"/>
    <col min="5959" max="5960" width="24.21875" bestFit="1" customWidth="1"/>
    <col min="5961" max="5961" width="28.77734375" bestFit="1" customWidth="1"/>
    <col min="5962" max="5962" width="18.88671875" bestFit="1" customWidth="1"/>
    <col min="5963" max="5964" width="24.21875" bestFit="1" customWidth="1"/>
    <col min="5965" max="5965" width="31.44140625" bestFit="1" customWidth="1"/>
    <col min="5966" max="5966" width="21.5546875" bestFit="1" customWidth="1"/>
    <col min="5967" max="5968" width="24.21875" bestFit="1" customWidth="1"/>
    <col min="5969" max="5969" width="31.44140625" bestFit="1" customWidth="1"/>
    <col min="5970" max="5970" width="21.5546875" bestFit="1" customWidth="1"/>
    <col min="5971" max="5972" width="24.21875" bestFit="1" customWidth="1"/>
    <col min="5973" max="5973" width="28.77734375" bestFit="1" customWidth="1"/>
    <col min="5974" max="5974" width="18.88671875" bestFit="1" customWidth="1"/>
    <col min="5975" max="5976" width="24.21875" bestFit="1" customWidth="1"/>
    <col min="5977" max="5977" width="28.77734375" bestFit="1" customWidth="1"/>
    <col min="5978" max="5978" width="18.88671875" bestFit="1" customWidth="1"/>
    <col min="5979" max="5980" width="24.21875" bestFit="1" customWidth="1"/>
    <col min="5981" max="5981" width="31.44140625" bestFit="1" customWidth="1"/>
    <col min="5982" max="5982" width="21.5546875" bestFit="1" customWidth="1"/>
    <col min="5983" max="5984" width="24.21875" bestFit="1" customWidth="1"/>
    <col min="5985" max="5985" width="28.77734375" bestFit="1" customWidth="1"/>
    <col min="5986" max="5986" width="18.88671875" bestFit="1" customWidth="1"/>
    <col min="5987" max="5988" width="24.21875" bestFit="1" customWidth="1"/>
    <col min="5989" max="5989" width="28.77734375" bestFit="1" customWidth="1"/>
    <col min="5990" max="5990" width="18.88671875" bestFit="1" customWidth="1"/>
    <col min="5991" max="5992" width="24.21875" bestFit="1" customWidth="1"/>
    <col min="5993" max="5993" width="28.77734375" bestFit="1" customWidth="1"/>
    <col min="5994" max="5994" width="18.88671875" bestFit="1" customWidth="1"/>
    <col min="5995" max="5996" width="24.21875" bestFit="1" customWidth="1"/>
    <col min="5997" max="5997" width="28.77734375" bestFit="1" customWidth="1"/>
    <col min="5998" max="5998" width="18.88671875" bestFit="1" customWidth="1"/>
    <col min="5999" max="6000" width="24.21875" bestFit="1" customWidth="1"/>
    <col min="6001" max="6001" width="28.77734375" bestFit="1" customWidth="1"/>
    <col min="6002" max="6002" width="18.88671875" bestFit="1" customWidth="1"/>
    <col min="6003" max="6004" width="24.21875" bestFit="1" customWidth="1"/>
    <col min="6005" max="6005" width="28.77734375" bestFit="1" customWidth="1"/>
    <col min="6006" max="6006" width="18.88671875" bestFit="1" customWidth="1"/>
    <col min="6007" max="6008" width="24.21875" bestFit="1" customWidth="1"/>
    <col min="6009" max="6009" width="28.77734375" bestFit="1" customWidth="1"/>
    <col min="6010" max="6010" width="18.88671875" bestFit="1" customWidth="1"/>
    <col min="6011" max="6012" width="24.21875" bestFit="1" customWidth="1"/>
    <col min="6013" max="6013" width="28.77734375" bestFit="1" customWidth="1"/>
    <col min="6014" max="6014" width="18.88671875" bestFit="1" customWidth="1"/>
    <col min="6015" max="6016" width="24.21875" bestFit="1" customWidth="1"/>
    <col min="6017" max="6017" width="28.77734375" bestFit="1" customWidth="1"/>
    <col min="6018" max="6018" width="18.88671875" bestFit="1" customWidth="1"/>
    <col min="6019" max="6020" width="24.21875" bestFit="1" customWidth="1"/>
    <col min="6021" max="6021" width="28.77734375" bestFit="1" customWidth="1"/>
    <col min="6022" max="6022" width="18.88671875" bestFit="1" customWidth="1"/>
    <col min="6023" max="6024" width="24.21875" bestFit="1" customWidth="1"/>
    <col min="6025" max="6025" width="28.77734375" bestFit="1" customWidth="1"/>
    <col min="6026" max="6026" width="18.88671875" bestFit="1" customWidth="1"/>
    <col min="6027" max="6028" width="24.21875" bestFit="1" customWidth="1"/>
    <col min="6029" max="6029" width="28.77734375" bestFit="1" customWidth="1"/>
    <col min="6030" max="6030" width="18.88671875" bestFit="1" customWidth="1"/>
    <col min="6031" max="6032" width="24.21875" bestFit="1" customWidth="1"/>
    <col min="6033" max="6033" width="28.77734375" bestFit="1" customWidth="1"/>
    <col min="6034" max="6034" width="18.88671875" bestFit="1" customWidth="1"/>
    <col min="6035" max="6036" width="24.21875" bestFit="1" customWidth="1"/>
    <col min="6037" max="6037" width="28.77734375" bestFit="1" customWidth="1"/>
    <col min="6038" max="6038" width="18.88671875" bestFit="1" customWidth="1"/>
    <col min="6039" max="6040" width="24.21875" bestFit="1" customWidth="1"/>
    <col min="6041" max="6041" width="28.77734375" bestFit="1" customWidth="1"/>
    <col min="6042" max="6042" width="18.88671875" bestFit="1" customWidth="1"/>
    <col min="6043" max="6044" width="24.21875" bestFit="1" customWidth="1"/>
    <col min="6045" max="6045" width="28.77734375" bestFit="1" customWidth="1"/>
    <col min="6046" max="6046" width="18.88671875" bestFit="1" customWidth="1"/>
    <col min="6047" max="6048" width="24.21875" bestFit="1" customWidth="1"/>
    <col min="6049" max="6049" width="28.77734375" bestFit="1" customWidth="1"/>
    <col min="6050" max="6050" width="18.88671875" bestFit="1" customWidth="1"/>
    <col min="6051" max="6052" width="24.21875" bestFit="1" customWidth="1"/>
    <col min="6053" max="6053" width="28.77734375" bestFit="1" customWidth="1"/>
    <col min="6054" max="6054" width="18.88671875" bestFit="1" customWidth="1"/>
    <col min="6055" max="6056" width="24.21875" bestFit="1" customWidth="1"/>
    <col min="6057" max="6057" width="28.77734375" bestFit="1" customWidth="1"/>
    <col min="6058" max="6058" width="18.88671875" bestFit="1" customWidth="1"/>
    <col min="6059" max="6060" width="24.21875" bestFit="1" customWidth="1"/>
    <col min="6061" max="6061" width="28.77734375" bestFit="1" customWidth="1"/>
    <col min="6062" max="6062" width="18.88671875" bestFit="1" customWidth="1"/>
    <col min="6063" max="6064" width="24.21875" bestFit="1" customWidth="1"/>
    <col min="6065" max="6065" width="28.77734375" bestFit="1" customWidth="1"/>
    <col min="6066" max="6066" width="18.88671875" bestFit="1" customWidth="1"/>
    <col min="6067" max="6068" width="24.21875" bestFit="1" customWidth="1"/>
    <col min="6069" max="6069" width="28.77734375" bestFit="1" customWidth="1"/>
    <col min="6070" max="6070" width="18.88671875" bestFit="1" customWidth="1"/>
    <col min="6071" max="6072" width="24.21875" bestFit="1" customWidth="1"/>
    <col min="6073" max="6073" width="28.77734375" bestFit="1" customWidth="1"/>
    <col min="6074" max="6074" width="18.88671875" bestFit="1" customWidth="1"/>
    <col min="6075" max="6076" width="24.21875" bestFit="1" customWidth="1"/>
    <col min="6077" max="6077" width="28.77734375" bestFit="1" customWidth="1"/>
    <col min="6078" max="6078" width="18.88671875" bestFit="1" customWidth="1"/>
    <col min="6079" max="6080" width="24.21875" bestFit="1" customWidth="1"/>
    <col min="6081" max="6081" width="28.77734375" bestFit="1" customWidth="1"/>
    <col min="6082" max="6082" width="18.88671875" bestFit="1" customWidth="1"/>
    <col min="6083" max="6084" width="24.21875" bestFit="1" customWidth="1"/>
    <col min="6085" max="6085" width="28.77734375" bestFit="1" customWidth="1"/>
    <col min="6086" max="6086" width="18.88671875" bestFit="1" customWidth="1"/>
    <col min="6087" max="6088" width="24.21875" bestFit="1" customWidth="1"/>
    <col min="6089" max="6089" width="28.77734375" bestFit="1" customWidth="1"/>
    <col min="6090" max="6090" width="18.88671875" bestFit="1" customWidth="1"/>
    <col min="6091" max="6092" width="24.21875" bestFit="1" customWidth="1"/>
    <col min="6093" max="6093" width="28.77734375" bestFit="1" customWidth="1"/>
    <col min="6094" max="6094" width="18.88671875" bestFit="1" customWidth="1"/>
    <col min="6095" max="6096" width="24.21875" bestFit="1" customWidth="1"/>
    <col min="6097" max="6097" width="28.77734375" bestFit="1" customWidth="1"/>
    <col min="6098" max="6098" width="18.88671875" bestFit="1" customWidth="1"/>
    <col min="6099" max="6100" width="24.21875" bestFit="1" customWidth="1"/>
    <col min="6101" max="6101" width="28.77734375" bestFit="1" customWidth="1"/>
    <col min="6102" max="6102" width="18.88671875" bestFit="1" customWidth="1"/>
    <col min="6103" max="6104" width="24.21875" bestFit="1" customWidth="1"/>
    <col min="6105" max="6105" width="28.77734375" bestFit="1" customWidth="1"/>
    <col min="6106" max="6106" width="18.88671875" bestFit="1" customWidth="1"/>
    <col min="6107" max="6108" width="24.21875" bestFit="1" customWidth="1"/>
    <col min="6109" max="6109" width="28.77734375" bestFit="1" customWidth="1"/>
    <col min="6110" max="6110" width="18.88671875" bestFit="1" customWidth="1"/>
    <col min="6111" max="6112" width="24.21875" bestFit="1" customWidth="1"/>
    <col min="6113" max="6113" width="28.77734375" bestFit="1" customWidth="1"/>
    <col min="6114" max="6114" width="18.88671875" bestFit="1" customWidth="1"/>
    <col min="6115" max="6116" width="24.21875" bestFit="1" customWidth="1"/>
    <col min="6117" max="6117" width="28.77734375" bestFit="1" customWidth="1"/>
    <col min="6118" max="6118" width="18.88671875" bestFit="1" customWidth="1"/>
    <col min="6119" max="6120" width="24.21875" bestFit="1" customWidth="1"/>
    <col min="6121" max="6121" width="28.77734375" bestFit="1" customWidth="1"/>
    <col min="6122" max="6122" width="18.88671875" bestFit="1" customWidth="1"/>
    <col min="6123" max="6124" width="24.21875" bestFit="1" customWidth="1"/>
    <col min="6125" max="6125" width="31.44140625" bestFit="1" customWidth="1"/>
    <col min="6126" max="6126" width="21.5546875" bestFit="1" customWidth="1"/>
    <col min="6127" max="6128" width="24.21875" bestFit="1" customWidth="1"/>
    <col min="6129" max="6129" width="28.77734375" bestFit="1" customWidth="1"/>
    <col min="6130" max="6130" width="18.88671875" bestFit="1" customWidth="1"/>
    <col min="6131" max="6132" width="24.21875" bestFit="1" customWidth="1"/>
    <col min="6133" max="6133" width="28.77734375" bestFit="1" customWidth="1"/>
    <col min="6134" max="6134" width="18.88671875" bestFit="1" customWidth="1"/>
    <col min="6135" max="6136" width="24.21875" bestFit="1" customWidth="1"/>
    <col min="6137" max="6137" width="28.77734375" bestFit="1" customWidth="1"/>
    <col min="6138" max="6138" width="18.88671875" bestFit="1" customWidth="1"/>
    <col min="6139" max="6140" width="24.21875" bestFit="1" customWidth="1"/>
    <col min="6141" max="6141" width="28.77734375" bestFit="1" customWidth="1"/>
    <col min="6142" max="6142" width="18.88671875" bestFit="1" customWidth="1"/>
    <col min="6143" max="6144" width="24.21875" bestFit="1" customWidth="1"/>
    <col min="6145" max="6145" width="31.44140625" bestFit="1" customWidth="1"/>
    <col min="6146" max="6146" width="21.5546875" bestFit="1" customWidth="1"/>
    <col min="6147" max="6148" width="24.21875" bestFit="1" customWidth="1"/>
    <col min="6149" max="6149" width="30.44140625" bestFit="1" customWidth="1"/>
    <col min="6150" max="6150" width="20.44140625" bestFit="1" customWidth="1"/>
    <col min="6151" max="6152" width="24.21875" bestFit="1" customWidth="1"/>
    <col min="6153" max="6153" width="28.77734375" bestFit="1" customWidth="1"/>
    <col min="6154" max="6154" width="18.88671875" bestFit="1" customWidth="1"/>
    <col min="6155" max="6156" width="24.21875" bestFit="1" customWidth="1"/>
    <col min="6157" max="6157" width="28.77734375" bestFit="1" customWidth="1"/>
    <col min="6158" max="6158" width="18.88671875" bestFit="1" customWidth="1"/>
    <col min="6159" max="6160" width="24.21875" bestFit="1" customWidth="1"/>
    <col min="6161" max="6161" width="28.77734375" bestFit="1" customWidth="1"/>
    <col min="6162" max="6162" width="18.88671875" bestFit="1" customWidth="1"/>
    <col min="6163" max="6164" width="24.21875" bestFit="1" customWidth="1"/>
    <col min="6165" max="6165" width="31.44140625" bestFit="1" customWidth="1"/>
    <col min="6166" max="6166" width="21.5546875" bestFit="1" customWidth="1"/>
    <col min="6167" max="6168" width="24.21875" bestFit="1" customWidth="1"/>
    <col min="6169" max="6169" width="28.77734375" bestFit="1" customWidth="1"/>
    <col min="6170" max="6170" width="18.88671875" bestFit="1" customWidth="1"/>
    <col min="6171" max="6172" width="24.21875" bestFit="1" customWidth="1"/>
    <col min="6173" max="6173" width="28.77734375" bestFit="1" customWidth="1"/>
    <col min="6174" max="6174" width="18.88671875" bestFit="1" customWidth="1"/>
    <col min="6175" max="6176" width="24.21875" bestFit="1" customWidth="1"/>
    <col min="6177" max="6177" width="28.77734375" bestFit="1" customWidth="1"/>
    <col min="6178" max="6178" width="18.88671875" bestFit="1" customWidth="1"/>
    <col min="6179" max="6180" width="24.21875" bestFit="1" customWidth="1"/>
    <col min="6181" max="6181" width="28.77734375" bestFit="1" customWidth="1"/>
    <col min="6182" max="6182" width="18.88671875" bestFit="1" customWidth="1"/>
    <col min="6183" max="6184" width="24.21875" bestFit="1" customWidth="1"/>
    <col min="6185" max="6185" width="28.77734375" bestFit="1" customWidth="1"/>
    <col min="6186" max="6186" width="18.88671875" bestFit="1" customWidth="1"/>
    <col min="6187" max="6188" width="24.21875" bestFit="1" customWidth="1"/>
    <col min="6189" max="6189" width="28.77734375" bestFit="1" customWidth="1"/>
    <col min="6190" max="6190" width="18.88671875" bestFit="1" customWidth="1"/>
    <col min="6191" max="6192" width="24.21875" bestFit="1" customWidth="1"/>
    <col min="6193" max="6193" width="28.77734375" bestFit="1" customWidth="1"/>
    <col min="6194" max="6194" width="18.88671875" bestFit="1" customWidth="1"/>
    <col min="6195" max="6196" width="24.21875" bestFit="1" customWidth="1"/>
    <col min="6197" max="6197" width="28.77734375" bestFit="1" customWidth="1"/>
    <col min="6198" max="6198" width="18.88671875" bestFit="1" customWidth="1"/>
    <col min="6199" max="6200" width="24.21875" bestFit="1" customWidth="1"/>
    <col min="6201" max="6201" width="28.77734375" bestFit="1" customWidth="1"/>
    <col min="6202" max="6202" width="18.88671875" bestFit="1" customWidth="1"/>
    <col min="6203" max="6204" width="24.21875" bestFit="1" customWidth="1"/>
    <col min="6205" max="6205" width="28.77734375" bestFit="1" customWidth="1"/>
    <col min="6206" max="6206" width="18.88671875" bestFit="1" customWidth="1"/>
    <col min="6207" max="6208" width="24.21875" bestFit="1" customWidth="1"/>
    <col min="6209" max="6209" width="28.77734375" bestFit="1" customWidth="1"/>
    <col min="6210" max="6210" width="18.88671875" bestFit="1" customWidth="1"/>
    <col min="6211" max="6212" width="24.21875" bestFit="1" customWidth="1"/>
    <col min="6213" max="6213" width="31.44140625" bestFit="1" customWidth="1"/>
    <col min="6214" max="6214" width="21.5546875" bestFit="1" customWidth="1"/>
    <col min="6215" max="6216" width="24.21875" bestFit="1" customWidth="1"/>
    <col min="6217" max="6217" width="31.44140625" bestFit="1" customWidth="1"/>
    <col min="6218" max="6218" width="21.5546875" bestFit="1" customWidth="1"/>
    <col min="6219" max="6220" width="24.21875" bestFit="1" customWidth="1"/>
    <col min="6221" max="6221" width="28.77734375" bestFit="1" customWidth="1"/>
    <col min="6222" max="6222" width="18.88671875" bestFit="1" customWidth="1"/>
    <col min="6223" max="6224" width="24.21875" bestFit="1" customWidth="1"/>
    <col min="6225" max="6225" width="28.77734375" bestFit="1" customWidth="1"/>
    <col min="6226" max="6226" width="18.88671875" bestFit="1" customWidth="1"/>
    <col min="6227" max="6228" width="24.21875" bestFit="1" customWidth="1"/>
    <col min="6229" max="6229" width="31.44140625" bestFit="1" customWidth="1"/>
    <col min="6230" max="6230" width="21.5546875" bestFit="1" customWidth="1"/>
    <col min="6231" max="6232" width="24.21875" bestFit="1" customWidth="1"/>
    <col min="6233" max="6233" width="28.77734375" bestFit="1" customWidth="1"/>
    <col min="6234" max="6234" width="18.88671875" bestFit="1" customWidth="1"/>
    <col min="6235" max="6236" width="24.21875" bestFit="1" customWidth="1"/>
    <col min="6237" max="6237" width="28.77734375" bestFit="1" customWidth="1"/>
    <col min="6238" max="6238" width="18.88671875" bestFit="1" customWidth="1"/>
    <col min="6239" max="6240" width="24.21875" bestFit="1" customWidth="1"/>
    <col min="6241" max="6241" width="28.77734375" bestFit="1" customWidth="1"/>
    <col min="6242" max="6242" width="18.88671875" bestFit="1" customWidth="1"/>
    <col min="6243" max="6244" width="24.21875" bestFit="1" customWidth="1"/>
    <col min="6245" max="6245" width="28.77734375" bestFit="1" customWidth="1"/>
    <col min="6246" max="6246" width="18.88671875" bestFit="1" customWidth="1"/>
    <col min="6247" max="6248" width="24.21875" bestFit="1" customWidth="1"/>
    <col min="6249" max="6249" width="28.77734375" bestFit="1" customWidth="1"/>
    <col min="6250" max="6250" width="18.88671875" bestFit="1" customWidth="1"/>
    <col min="6251" max="6252" width="24.21875" bestFit="1" customWidth="1"/>
    <col min="6253" max="6253" width="28.77734375" bestFit="1" customWidth="1"/>
    <col min="6254" max="6254" width="18.88671875" bestFit="1" customWidth="1"/>
    <col min="6255" max="6256" width="24.21875" bestFit="1" customWidth="1"/>
    <col min="6257" max="6257" width="28.77734375" bestFit="1" customWidth="1"/>
    <col min="6258" max="6258" width="18.88671875" bestFit="1" customWidth="1"/>
    <col min="6259" max="6260" width="24.21875" bestFit="1" customWidth="1"/>
    <col min="6261" max="6261" width="28.77734375" bestFit="1" customWidth="1"/>
    <col min="6262" max="6262" width="18.88671875" bestFit="1" customWidth="1"/>
    <col min="6263" max="6264" width="24.21875" bestFit="1" customWidth="1"/>
    <col min="6265" max="6265" width="28.77734375" bestFit="1" customWidth="1"/>
    <col min="6266" max="6266" width="18.88671875" bestFit="1" customWidth="1"/>
    <col min="6267" max="6268" width="24.21875" bestFit="1" customWidth="1"/>
    <col min="6269" max="6269" width="28.77734375" bestFit="1" customWidth="1"/>
    <col min="6270" max="6270" width="18.88671875" bestFit="1" customWidth="1"/>
    <col min="6271" max="6272" width="24.21875" bestFit="1" customWidth="1"/>
    <col min="6273" max="6273" width="31.44140625" bestFit="1" customWidth="1"/>
    <col min="6274" max="6274" width="21.5546875" bestFit="1" customWidth="1"/>
    <col min="6275" max="6276" width="24.21875" bestFit="1" customWidth="1"/>
    <col min="6277" max="6277" width="28.77734375" bestFit="1" customWidth="1"/>
    <col min="6278" max="6278" width="18.88671875" bestFit="1" customWidth="1"/>
    <col min="6279" max="6280" width="24.21875" bestFit="1" customWidth="1"/>
    <col min="6281" max="6281" width="28.77734375" bestFit="1" customWidth="1"/>
    <col min="6282" max="6282" width="18.88671875" bestFit="1" customWidth="1"/>
    <col min="6283" max="6284" width="24.21875" bestFit="1" customWidth="1"/>
    <col min="6285" max="6285" width="28.77734375" bestFit="1" customWidth="1"/>
    <col min="6286" max="6286" width="18.88671875" bestFit="1" customWidth="1"/>
    <col min="6287" max="6288" width="24.21875" bestFit="1" customWidth="1"/>
    <col min="6289" max="6289" width="31.44140625" bestFit="1" customWidth="1"/>
    <col min="6290" max="6290" width="21.5546875" bestFit="1" customWidth="1"/>
    <col min="6291" max="6292" width="24.21875" bestFit="1" customWidth="1"/>
    <col min="6293" max="6293" width="28.77734375" bestFit="1" customWidth="1"/>
    <col min="6294" max="6294" width="18.88671875" bestFit="1" customWidth="1"/>
    <col min="6295" max="6296" width="24.21875" bestFit="1" customWidth="1"/>
    <col min="6297" max="6297" width="28.77734375" bestFit="1" customWidth="1"/>
    <col min="6298" max="6298" width="18.88671875" bestFit="1" customWidth="1"/>
    <col min="6299" max="6300" width="24.21875" bestFit="1" customWidth="1"/>
    <col min="6301" max="6301" width="28.77734375" bestFit="1" customWidth="1"/>
    <col min="6302" max="6302" width="18.88671875" bestFit="1" customWidth="1"/>
    <col min="6303" max="6304" width="24.21875" bestFit="1" customWidth="1"/>
    <col min="6305" max="6305" width="28.77734375" bestFit="1" customWidth="1"/>
    <col min="6306" max="6306" width="18.88671875" bestFit="1" customWidth="1"/>
    <col min="6307" max="6308" width="24.21875" bestFit="1" customWidth="1"/>
    <col min="6309" max="6309" width="28.77734375" bestFit="1" customWidth="1"/>
    <col min="6310" max="6310" width="18.88671875" bestFit="1" customWidth="1"/>
    <col min="6311" max="6312" width="24.21875" bestFit="1" customWidth="1"/>
    <col min="6313" max="6313" width="28.77734375" bestFit="1" customWidth="1"/>
    <col min="6314" max="6314" width="18.88671875" bestFit="1" customWidth="1"/>
    <col min="6315" max="6316" width="24.21875" bestFit="1" customWidth="1"/>
    <col min="6317" max="6317" width="31.44140625" bestFit="1" customWidth="1"/>
    <col min="6318" max="6318" width="21.5546875" bestFit="1" customWidth="1"/>
    <col min="6319" max="6320" width="24.21875" bestFit="1" customWidth="1"/>
    <col min="6321" max="6321" width="30.44140625" bestFit="1" customWidth="1"/>
    <col min="6322" max="6322" width="20.44140625" bestFit="1" customWidth="1"/>
    <col min="6323" max="6324" width="24.21875" bestFit="1" customWidth="1"/>
    <col min="6325" max="6325" width="31.44140625" bestFit="1" customWidth="1"/>
    <col min="6326" max="6326" width="21.5546875" bestFit="1" customWidth="1"/>
    <col min="6327" max="6328" width="24.21875" bestFit="1" customWidth="1"/>
    <col min="6329" max="6329" width="28.77734375" bestFit="1" customWidth="1"/>
    <col min="6330" max="6330" width="18.88671875" bestFit="1" customWidth="1"/>
    <col min="6331" max="6332" width="24.21875" bestFit="1" customWidth="1"/>
    <col min="6333" max="6333" width="28.77734375" bestFit="1" customWidth="1"/>
    <col min="6334" max="6334" width="18.88671875" bestFit="1" customWidth="1"/>
    <col min="6335" max="6336" width="24.21875" bestFit="1" customWidth="1"/>
    <col min="6337" max="6337" width="28.77734375" bestFit="1" customWidth="1"/>
    <col min="6338" max="6338" width="18.88671875" bestFit="1" customWidth="1"/>
    <col min="6339" max="6340" width="24.21875" bestFit="1" customWidth="1"/>
    <col min="6341" max="6341" width="28.77734375" bestFit="1" customWidth="1"/>
    <col min="6342" max="6342" width="18.88671875" bestFit="1" customWidth="1"/>
    <col min="6343" max="6344" width="24.21875" bestFit="1" customWidth="1"/>
    <col min="6345" max="6345" width="28.77734375" bestFit="1" customWidth="1"/>
    <col min="6346" max="6346" width="18.88671875" bestFit="1" customWidth="1"/>
    <col min="6347" max="6348" width="24.21875" bestFit="1" customWidth="1"/>
    <col min="6349" max="6349" width="28.77734375" bestFit="1" customWidth="1"/>
    <col min="6350" max="6350" width="18.88671875" bestFit="1" customWidth="1"/>
    <col min="6351" max="6352" width="24.21875" bestFit="1" customWidth="1"/>
    <col min="6353" max="6353" width="28.77734375" bestFit="1" customWidth="1"/>
    <col min="6354" max="6354" width="18.88671875" bestFit="1" customWidth="1"/>
    <col min="6355" max="6356" width="24.21875" bestFit="1" customWidth="1"/>
    <col min="6357" max="6357" width="31.44140625" bestFit="1" customWidth="1"/>
    <col min="6358" max="6358" width="21.5546875" bestFit="1" customWidth="1"/>
    <col min="6359" max="6360" width="24.21875" bestFit="1" customWidth="1"/>
    <col min="6361" max="6361" width="28.77734375" bestFit="1" customWidth="1"/>
    <col min="6362" max="6362" width="18.88671875" bestFit="1" customWidth="1"/>
    <col min="6363" max="6364" width="24.21875" bestFit="1" customWidth="1"/>
    <col min="6365" max="6365" width="28.77734375" bestFit="1" customWidth="1"/>
    <col min="6366" max="6366" width="18.88671875" bestFit="1" customWidth="1"/>
    <col min="6367" max="6368" width="24.21875" bestFit="1" customWidth="1"/>
    <col min="6369" max="6369" width="28.77734375" bestFit="1" customWidth="1"/>
    <col min="6370" max="6370" width="18.88671875" bestFit="1" customWidth="1"/>
    <col min="6371" max="6372" width="24.21875" bestFit="1" customWidth="1"/>
    <col min="6373" max="6373" width="28.77734375" bestFit="1" customWidth="1"/>
    <col min="6374" max="6374" width="18.88671875" bestFit="1" customWidth="1"/>
    <col min="6375" max="6376" width="24.21875" bestFit="1" customWidth="1"/>
    <col min="6377" max="6377" width="28.77734375" bestFit="1" customWidth="1"/>
    <col min="6378" max="6378" width="18.88671875" bestFit="1" customWidth="1"/>
    <col min="6379" max="6380" width="24.21875" bestFit="1" customWidth="1"/>
    <col min="6381" max="6381" width="28.77734375" bestFit="1" customWidth="1"/>
    <col min="6382" max="6382" width="18.88671875" bestFit="1" customWidth="1"/>
    <col min="6383" max="6384" width="24.21875" bestFit="1" customWidth="1"/>
    <col min="6385" max="6385" width="31.44140625" bestFit="1" customWidth="1"/>
    <col min="6386" max="6386" width="21.5546875" bestFit="1" customWidth="1"/>
    <col min="6387" max="6388" width="24.21875" bestFit="1" customWidth="1"/>
    <col min="6389" max="6389" width="31.44140625" bestFit="1" customWidth="1"/>
    <col min="6390" max="6390" width="21.5546875" bestFit="1" customWidth="1"/>
    <col min="6391" max="6392" width="24.21875" bestFit="1" customWidth="1"/>
    <col min="6393" max="6393" width="28.77734375" bestFit="1" customWidth="1"/>
    <col min="6394" max="6394" width="18.88671875" bestFit="1" customWidth="1"/>
    <col min="6395" max="6396" width="24.21875" bestFit="1" customWidth="1"/>
    <col min="6397" max="6397" width="28.77734375" bestFit="1" customWidth="1"/>
    <col min="6398" max="6398" width="18.88671875" bestFit="1" customWidth="1"/>
    <col min="6399" max="6400" width="24.21875" bestFit="1" customWidth="1"/>
    <col min="6401" max="6401" width="28.77734375" bestFit="1" customWidth="1"/>
    <col min="6402" max="6402" width="18.88671875" bestFit="1" customWidth="1"/>
    <col min="6403" max="6404" width="24.21875" bestFit="1" customWidth="1"/>
    <col min="6405" max="6405" width="31.44140625" bestFit="1" customWidth="1"/>
    <col min="6406" max="6406" width="21.5546875" bestFit="1" customWidth="1"/>
    <col min="6407" max="6408" width="24.21875" bestFit="1" customWidth="1"/>
    <col min="6409" max="6409" width="28.77734375" bestFit="1" customWidth="1"/>
    <col min="6410" max="6410" width="18.88671875" bestFit="1" customWidth="1"/>
    <col min="6411" max="6412" width="24.21875" bestFit="1" customWidth="1"/>
    <col min="6413" max="6413" width="28.77734375" bestFit="1" customWidth="1"/>
    <col min="6414" max="6414" width="18.88671875" bestFit="1" customWidth="1"/>
    <col min="6415" max="6416" width="24.21875" bestFit="1" customWidth="1"/>
    <col min="6417" max="6417" width="31.44140625" bestFit="1" customWidth="1"/>
    <col min="6418" max="6418" width="21.5546875" bestFit="1" customWidth="1"/>
    <col min="6419" max="6420" width="24.21875" bestFit="1" customWidth="1"/>
    <col min="6421" max="6421" width="28.77734375" bestFit="1" customWidth="1"/>
    <col min="6422" max="6422" width="18.88671875" bestFit="1" customWidth="1"/>
    <col min="6423" max="6424" width="24.21875" bestFit="1" customWidth="1"/>
    <col min="6425" max="6425" width="28.77734375" bestFit="1" customWidth="1"/>
    <col min="6426" max="6426" width="18.88671875" bestFit="1" customWidth="1"/>
    <col min="6427" max="6428" width="24.21875" bestFit="1" customWidth="1"/>
    <col min="6429" max="6429" width="28.77734375" bestFit="1" customWidth="1"/>
    <col min="6430" max="6430" width="18.88671875" bestFit="1" customWidth="1"/>
    <col min="6431" max="6432" width="24.21875" bestFit="1" customWidth="1"/>
    <col min="6433" max="6433" width="28.77734375" bestFit="1" customWidth="1"/>
    <col min="6434" max="6434" width="18.88671875" bestFit="1" customWidth="1"/>
    <col min="6435" max="6436" width="24.21875" bestFit="1" customWidth="1"/>
    <col min="6437" max="6437" width="28.77734375" bestFit="1" customWidth="1"/>
    <col min="6438" max="6438" width="18.88671875" bestFit="1" customWidth="1"/>
    <col min="6439" max="6440" width="24.21875" bestFit="1" customWidth="1"/>
    <col min="6441" max="6441" width="28.77734375" bestFit="1" customWidth="1"/>
    <col min="6442" max="6442" width="18.88671875" bestFit="1" customWidth="1"/>
    <col min="6443" max="6444" width="24.21875" bestFit="1" customWidth="1"/>
    <col min="6445" max="6445" width="28.77734375" bestFit="1" customWidth="1"/>
    <col min="6446" max="6446" width="18.88671875" bestFit="1" customWidth="1"/>
    <col min="6447" max="6448" width="24.21875" bestFit="1" customWidth="1"/>
    <col min="6449" max="6449" width="31.44140625" bestFit="1" customWidth="1"/>
    <col min="6450" max="6450" width="21.5546875" bestFit="1" customWidth="1"/>
    <col min="6451" max="6452" width="24.21875" bestFit="1" customWidth="1"/>
    <col min="6453" max="6453" width="28.77734375" bestFit="1" customWidth="1"/>
    <col min="6454" max="6454" width="18.88671875" bestFit="1" customWidth="1"/>
    <col min="6455" max="6456" width="24.21875" bestFit="1" customWidth="1"/>
    <col min="6457" max="6457" width="28.77734375" bestFit="1" customWidth="1"/>
    <col min="6458" max="6458" width="18.88671875" bestFit="1" customWidth="1"/>
    <col min="6459" max="6460" width="24.21875" bestFit="1" customWidth="1"/>
    <col min="6461" max="6461" width="31.44140625" bestFit="1" customWidth="1"/>
    <col min="6462" max="6462" width="21.5546875" bestFit="1" customWidth="1"/>
    <col min="6463" max="6464" width="24.21875" bestFit="1" customWidth="1"/>
    <col min="6465" max="6465" width="28.77734375" bestFit="1" customWidth="1"/>
    <col min="6466" max="6466" width="18.88671875" bestFit="1" customWidth="1"/>
    <col min="6467" max="6468" width="24.21875" bestFit="1" customWidth="1"/>
    <col min="6469" max="6469" width="31.44140625" bestFit="1" customWidth="1"/>
    <col min="6470" max="6470" width="21.5546875" bestFit="1" customWidth="1"/>
    <col min="6471" max="6472" width="24.21875" bestFit="1" customWidth="1"/>
    <col min="6473" max="6473" width="28.77734375" bestFit="1" customWidth="1"/>
    <col min="6474" max="6474" width="18.88671875" bestFit="1" customWidth="1"/>
    <col min="6475" max="6476" width="24.21875" bestFit="1" customWidth="1"/>
    <col min="6477" max="6477" width="28.77734375" bestFit="1" customWidth="1"/>
    <col min="6478" max="6478" width="18.88671875" bestFit="1" customWidth="1"/>
    <col min="6479" max="6480" width="24.21875" bestFit="1" customWidth="1"/>
    <col min="6481" max="6481" width="31.44140625" bestFit="1" customWidth="1"/>
    <col min="6482" max="6482" width="21.5546875" bestFit="1" customWidth="1"/>
    <col min="6483" max="6484" width="24.21875" bestFit="1" customWidth="1"/>
    <col min="6485" max="6485" width="28.77734375" bestFit="1" customWidth="1"/>
    <col min="6486" max="6486" width="18.88671875" bestFit="1" customWidth="1"/>
    <col min="6487" max="6488" width="24.21875" bestFit="1" customWidth="1"/>
    <col min="6489" max="6489" width="28.77734375" bestFit="1" customWidth="1"/>
    <col min="6490" max="6490" width="18.88671875" bestFit="1" customWidth="1"/>
    <col min="6491" max="6492" width="24.21875" bestFit="1" customWidth="1"/>
    <col min="6493" max="6493" width="28.77734375" bestFit="1" customWidth="1"/>
    <col min="6494" max="6494" width="18.88671875" bestFit="1" customWidth="1"/>
    <col min="6495" max="6496" width="24.21875" bestFit="1" customWidth="1"/>
    <col min="6497" max="6497" width="31.44140625" bestFit="1" customWidth="1"/>
    <col min="6498" max="6498" width="21.5546875" bestFit="1" customWidth="1"/>
    <col min="6499" max="6500" width="24.21875" bestFit="1" customWidth="1"/>
    <col min="6501" max="6501" width="28.77734375" bestFit="1" customWidth="1"/>
    <col min="6502" max="6502" width="18.88671875" bestFit="1" customWidth="1"/>
    <col min="6503" max="6504" width="24.21875" bestFit="1" customWidth="1"/>
    <col min="6505" max="6505" width="28.77734375" bestFit="1" customWidth="1"/>
    <col min="6506" max="6506" width="18.88671875" bestFit="1" customWidth="1"/>
    <col min="6507" max="6508" width="24.21875" bestFit="1" customWidth="1"/>
    <col min="6509" max="6509" width="28.77734375" bestFit="1" customWidth="1"/>
    <col min="6510" max="6510" width="18.88671875" bestFit="1" customWidth="1"/>
    <col min="6511" max="6512" width="24.21875" bestFit="1" customWidth="1"/>
    <col min="6513" max="6513" width="28.77734375" bestFit="1" customWidth="1"/>
    <col min="6514" max="6514" width="18.88671875" bestFit="1" customWidth="1"/>
    <col min="6515" max="6516" width="24.21875" bestFit="1" customWidth="1"/>
    <col min="6517" max="6517" width="28.77734375" bestFit="1" customWidth="1"/>
    <col min="6518" max="6518" width="18.88671875" bestFit="1" customWidth="1"/>
    <col min="6519" max="6520" width="24.21875" bestFit="1" customWidth="1"/>
    <col min="6521" max="6521" width="28.77734375" bestFit="1" customWidth="1"/>
    <col min="6522" max="6522" width="18.88671875" bestFit="1" customWidth="1"/>
    <col min="6523" max="6524" width="24.21875" bestFit="1" customWidth="1"/>
    <col min="6525" max="6525" width="28.77734375" bestFit="1" customWidth="1"/>
    <col min="6526" max="6526" width="18.88671875" bestFit="1" customWidth="1"/>
    <col min="6527" max="6528" width="24.21875" bestFit="1" customWidth="1"/>
    <col min="6529" max="6529" width="28.77734375" bestFit="1" customWidth="1"/>
    <col min="6530" max="6530" width="18.88671875" bestFit="1" customWidth="1"/>
    <col min="6531" max="6532" width="24.21875" bestFit="1" customWidth="1"/>
    <col min="6533" max="6533" width="28.77734375" bestFit="1" customWidth="1"/>
    <col min="6534" max="6534" width="18.88671875" bestFit="1" customWidth="1"/>
    <col min="6535" max="6536" width="24.21875" bestFit="1" customWidth="1"/>
    <col min="6537" max="6537" width="28.77734375" bestFit="1" customWidth="1"/>
    <col min="6538" max="6538" width="18.88671875" bestFit="1" customWidth="1"/>
    <col min="6539" max="6540" width="24.21875" bestFit="1" customWidth="1"/>
    <col min="6541" max="6541" width="28.77734375" bestFit="1" customWidth="1"/>
    <col min="6542" max="6542" width="18.88671875" bestFit="1" customWidth="1"/>
    <col min="6543" max="6544" width="24.21875" bestFit="1" customWidth="1"/>
    <col min="6545" max="6545" width="31.44140625" bestFit="1" customWidth="1"/>
    <col min="6546" max="6546" width="21.5546875" bestFit="1" customWidth="1"/>
    <col min="6547" max="6548" width="24.21875" bestFit="1" customWidth="1"/>
    <col min="6549" max="6549" width="28.77734375" bestFit="1" customWidth="1"/>
    <col min="6550" max="6550" width="18.88671875" bestFit="1" customWidth="1"/>
    <col min="6551" max="6552" width="24.21875" bestFit="1" customWidth="1"/>
    <col min="6553" max="6553" width="28.77734375" bestFit="1" customWidth="1"/>
    <col min="6554" max="6554" width="18.88671875" bestFit="1" customWidth="1"/>
    <col min="6555" max="6556" width="24.21875" bestFit="1" customWidth="1"/>
    <col min="6557" max="6557" width="28.77734375" bestFit="1" customWidth="1"/>
    <col min="6558" max="6558" width="18.88671875" bestFit="1" customWidth="1"/>
    <col min="6559" max="6560" width="24.21875" bestFit="1" customWidth="1"/>
    <col min="6561" max="6561" width="28.77734375" bestFit="1" customWidth="1"/>
    <col min="6562" max="6562" width="18.88671875" bestFit="1" customWidth="1"/>
    <col min="6563" max="6564" width="24.21875" bestFit="1" customWidth="1"/>
    <col min="6565" max="6565" width="28.77734375" bestFit="1" customWidth="1"/>
    <col min="6566" max="6566" width="18.88671875" bestFit="1" customWidth="1"/>
    <col min="6567" max="6568" width="24.21875" bestFit="1" customWidth="1"/>
    <col min="6569" max="6569" width="31.44140625" bestFit="1" customWidth="1"/>
    <col min="6570" max="6570" width="21.5546875" bestFit="1" customWidth="1"/>
    <col min="6571" max="6572" width="24.21875" bestFit="1" customWidth="1"/>
    <col min="6573" max="6573" width="28.77734375" bestFit="1" customWidth="1"/>
    <col min="6574" max="6574" width="18.88671875" bestFit="1" customWidth="1"/>
    <col min="6575" max="6576" width="24.21875" bestFit="1" customWidth="1"/>
    <col min="6577" max="6577" width="28.77734375" bestFit="1" customWidth="1"/>
    <col min="6578" max="6578" width="18.88671875" bestFit="1" customWidth="1"/>
    <col min="6579" max="6580" width="24.21875" bestFit="1" customWidth="1"/>
    <col min="6581" max="6581" width="28.77734375" bestFit="1" customWidth="1"/>
    <col min="6582" max="6582" width="18.88671875" bestFit="1" customWidth="1"/>
    <col min="6583" max="6584" width="24.21875" bestFit="1" customWidth="1"/>
    <col min="6585" max="6585" width="28.77734375" bestFit="1" customWidth="1"/>
    <col min="6586" max="6586" width="18.88671875" bestFit="1" customWidth="1"/>
    <col min="6587" max="6588" width="24.21875" bestFit="1" customWidth="1"/>
    <col min="6589" max="6589" width="31.44140625" bestFit="1" customWidth="1"/>
    <col min="6590" max="6590" width="21.5546875" bestFit="1" customWidth="1"/>
    <col min="6591" max="6592" width="24.21875" bestFit="1" customWidth="1"/>
    <col min="6593" max="6593" width="28.77734375" bestFit="1" customWidth="1"/>
    <col min="6594" max="6594" width="18.88671875" bestFit="1" customWidth="1"/>
    <col min="6595" max="6596" width="24.21875" bestFit="1" customWidth="1"/>
    <col min="6597" max="6597" width="28.77734375" bestFit="1" customWidth="1"/>
    <col min="6598" max="6598" width="18.88671875" bestFit="1" customWidth="1"/>
    <col min="6599" max="6600" width="24.21875" bestFit="1" customWidth="1"/>
    <col min="6601" max="6601" width="28.77734375" bestFit="1" customWidth="1"/>
    <col min="6602" max="6602" width="18.88671875" bestFit="1" customWidth="1"/>
    <col min="6603" max="6604" width="24.21875" bestFit="1" customWidth="1"/>
    <col min="6605" max="6605" width="28.77734375" bestFit="1" customWidth="1"/>
    <col min="6606" max="6606" width="18.88671875" bestFit="1" customWidth="1"/>
    <col min="6607" max="6608" width="24.21875" bestFit="1" customWidth="1"/>
    <col min="6609" max="6609" width="28.77734375" bestFit="1" customWidth="1"/>
    <col min="6610" max="6610" width="18.88671875" bestFit="1" customWidth="1"/>
    <col min="6611" max="6612" width="24.21875" bestFit="1" customWidth="1"/>
    <col min="6613" max="6613" width="28.77734375" bestFit="1" customWidth="1"/>
    <col min="6614" max="6614" width="18.88671875" bestFit="1" customWidth="1"/>
    <col min="6615" max="6616" width="24.21875" bestFit="1" customWidth="1"/>
    <col min="6617" max="6617" width="28.77734375" bestFit="1" customWidth="1"/>
    <col min="6618" max="6618" width="18.88671875" bestFit="1" customWidth="1"/>
    <col min="6619" max="6620" width="24.21875" bestFit="1" customWidth="1"/>
    <col min="6621" max="6621" width="28.77734375" bestFit="1" customWidth="1"/>
    <col min="6622" max="6622" width="18.88671875" bestFit="1" customWidth="1"/>
    <col min="6623" max="6624" width="24.21875" bestFit="1" customWidth="1"/>
    <col min="6625" max="6625" width="31.44140625" bestFit="1" customWidth="1"/>
    <col min="6626" max="6626" width="21.5546875" bestFit="1" customWidth="1"/>
    <col min="6627" max="6628" width="24.21875" bestFit="1" customWidth="1"/>
    <col min="6629" max="6629" width="28.77734375" bestFit="1" customWidth="1"/>
    <col min="6630" max="6630" width="18.88671875" bestFit="1" customWidth="1"/>
    <col min="6631" max="6632" width="24.21875" bestFit="1" customWidth="1"/>
    <col min="6633" max="6633" width="28.77734375" bestFit="1" customWidth="1"/>
    <col min="6634" max="6634" width="18.88671875" bestFit="1" customWidth="1"/>
    <col min="6635" max="6636" width="24.21875" bestFit="1" customWidth="1"/>
    <col min="6637" max="6637" width="28.77734375" bestFit="1" customWidth="1"/>
    <col min="6638" max="6638" width="18.88671875" bestFit="1" customWidth="1"/>
    <col min="6639" max="6640" width="24.21875" bestFit="1" customWidth="1"/>
    <col min="6641" max="6641" width="28.77734375" bestFit="1" customWidth="1"/>
    <col min="6642" max="6642" width="18.88671875" bestFit="1" customWidth="1"/>
    <col min="6643" max="6644" width="24.21875" bestFit="1" customWidth="1"/>
    <col min="6645" max="6645" width="28.77734375" bestFit="1" customWidth="1"/>
    <col min="6646" max="6646" width="18.88671875" bestFit="1" customWidth="1"/>
    <col min="6647" max="6648" width="24.21875" bestFit="1" customWidth="1"/>
    <col min="6649" max="6649" width="28.77734375" bestFit="1" customWidth="1"/>
    <col min="6650" max="6650" width="18.88671875" bestFit="1" customWidth="1"/>
    <col min="6651" max="6652" width="24.21875" bestFit="1" customWidth="1"/>
    <col min="6653" max="6653" width="31.44140625" bestFit="1" customWidth="1"/>
    <col min="6654" max="6654" width="21.5546875" bestFit="1" customWidth="1"/>
    <col min="6655" max="6656" width="24.21875" bestFit="1" customWidth="1"/>
    <col min="6657" max="6657" width="28.77734375" bestFit="1" customWidth="1"/>
    <col min="6658" max="6658" width="18.88671875" bestFit="1" customWidth="1"/>
    <col min="6659" max="6660" width="24.21875" bestFit="1" customWidth="1"/>
    <col min="6661" max="6661" width="28.77734375" bestFit="1" customWidth="1"/>
    <col min="6662" max="6662" width="18.88671875" bestFit="1" customWidth="1"/>
    <col min="6663" max="6664" width="24.21875" bestFit="1" customWidth="1"/>
    <col min="6665" max="6665" width="31.44140625" bestFit="1" customWidth="1"/>
    <col min="6666" max="6666" width="21.5546875" bestFit="1" customWidth="1"/>
    <col min="6667" max="6668" width="24.21875" bestFit="1" customWidth="1"/>
    <col min="6669" max="6669" width="28.77734375" bestFit="1" customWidth="1"/>
    <col min="6670" max="6670" width="18.88671875" bestFit="1" customWidth="1"/>
    <col min="6671" max="6672" width="24.21875" bestFit="1" customWidth="1"/>
    <col min="6673" max="6673" width="28.77734375" bestFit="1" customWidth="1"/>
    <col min="6674" max="6674" width="18.88671875" bestFit="1" customWidth="1"/>
    <col min="6675" max="6676" width="24.21875" bestFit="1" customWidth="1"/>
    <col min="6677" max="6677" width="28.77734375" bestFit="1" customWidth="1"/>
    <col min="6678" max="6678" width="18.88671875" bestFit="1" customWidth="1"/>
    <col min="6679" max="6680" width="24.21875" bestFit="1" customWidth="1"/>
    <col min="6681" max="6681" width="28.77734375" bestFit="1" customWidth="1"/>
    <col min="6682" max="6682" width="18.88671875" bestFit="1" customWidth="1"/>
    <col min="6683" max="6684" width="24.21875" bestFit="1" customWidth="1"/>
    <col min="6685" max="6685" width="28.77734375" bestFit="1" customWidth="1"/>
    <col min="6686" max="6686" width="18.88671875" bestFit="1" customWidth="1"/>
    <col min="6687" max="6688" width="24.21875" bestFit="1" customWidth="1"/>
    <col min="6689" max="6689" width="28.77734375" bestFit="1" customWidth="1"/>
    <col min="6690" max="6690" width="18.88671875" bestFit="1" customWidth="1"/>
    <col min="6691" max="6692" width="24.21875" bestFit="1" customWidth="1"/>
    <col min="6693" max="6693" width="28.77734375" bestFit="1" customWidth="1"/>
    <col min="6694" max="6694" width="18.88671875" bestFit="1" customWidth="1"/>
    <col min="6695" max="6696" width="24.21875" bestFit="1" customWidth="1"/>
    <col min="6697" max="6697" width="31.44140625" bestFit="1" customWidth="1"/>
    <col min="6698" max="6698" width="21.5546875" bestFit="1" customWidth="1"/>
    <col min="6699" max="6700" width="24.21875" bestFit="1" customWidth="1"/>
    <col min="6701" max="6701" width="31.44140625" bestFit="1" customWidth="1"/>
    <col min="6702" max="6702" width="21.5546875" bestFit="1" customWidth="1"/>
    <col min="6703" max="6704" width="24.21875" bestFit="1" customWidth="1"/>
    <col min="6705" max="6705" width="31.44140625" bestFit="1" customWidth="1"/>
    <col min="6706" max="6706" width="21.5546875" bestFit="1" customWidth="1"/>
    <col min="6707" max="6708" width="24.21875" bestFit="1" customWidth="1"/>
    <col min="6709" max="6709" width="28.77734375" bestFit="1" customWidth="1"/>
    <col min="6710" max="6710" width="18.88671875" bestFit="1" customWidth="1"/>
    <col min="6711" max="6712" width="24.21875" bestFit="1" customWidth="1"/>
    <col min="6713" max="6713" width="28.77734375" bestFit="1" customWidth="1"/>
    <col min="6714" max="6714" width="18.88671875" bestFit="1" customWidth="1"/>
    <col min="6715" max="6716" width="24.21875" bestFit="1" customWidth="1"/>
    <col min="6717" max="6717" width="28.77734375" bestFit="1" customWidth="1"/>
    <col min="6718" max="6718" width="18.88671875" bestFit="1" customWidth="1"/>
    <col min="6719" max="6720" width="24.21875" bestFit="1" customWidth="1"/>
    <col min="6721" max="6721" width="31.44140625" bestFit="1" customWidth="1"/>
    <col min="6722" max="6722" width="21.5546875" bestFit="1" customWidth="1"/>
    <col min="6723" max="6724" width="24.21875" bestFit="1" customWidth="1"/>
    <col min="6725" max="6725" width="28.77734375" bestFit="1" customWidth="1"/>
    <col min="6726" max="6726" width="18.88671875" bestFit="1" customWidth="1"/>
    <col min="6727" max="6728" width="24.21875" bestFit="1" customWidth="1"/>
    <col min="6729" max="6729" width="28.77734375" bestFit="1" customWidth="1"/>
    <col min="6730" max="6730" width="18.88671875" bestFit="1" customWidth="1"/>
    <col min="6731" max="6732" width="24.21875" bestFit="1" customWidth="1"/>
    <col min="6733" max="6733" width="28.77734375" bestFit="1" customWidth="1"/>
    <col min="6734" max="6734" width="18.88671875" bestFit="1" customWidth="1"/>
    <col min="6735" max="6736" width="24.21875" bestFit="1" customWidth="1"/>
    <col min="6737" max="6737" width="31.44140625" bestFit="1" customWidth="1"/>
    <col min="6738" max="6738" width="21.5546875" bestFit="1" customWidth="1"/>
    <col min="6739" max="6740" width="24.21875" bestFit="1" customWidth="1"/>
    <col min="6741" max="6741" width="31.44140625" bestFit="1" customWidth="1"/>
    <col min="6742" max="6742" width="21.5546875" bestFit="1" customWidth="1"/>
    <col min="6743" max="6744" width="24.21875" bestFit="1" customWidth="1"/>
    <col min="6745" max="6745" width="28.77734375" bestFit="1" customWidth="1"/>
    <col min="6746" max="6746" width="18.88671875" bestFit="1" customWidth="1"/>
    <col min="6747" max="6748" width="24.21875" bestFit="1" customWidth="1"/>
    <col min="6749" max="6749" width="28.77734375" bestFit="1" customWidth="1"/>
    <col min="6750" max="6750" width="18.88671875" bestFit="1" customWidth="1"/>
    <col min="6751" max="6752" width="24.21875" bestFit="1" customWidth="1"/>
    <col min="6753" max="6753" width="28.77734375" bestFit="1" customWidth="1"/>
    <col min="6754" max="6754" width="18.88671875" bestFit="1" customWidth="1"/>
    <col min="6755" max="6756" width="24.21875" bestFit="1" customWidth="1"/>
    <col min="6757" max="6757" width="28.77734375" bestFit="1" customWidth="1"/>
    <col min="6758" max="6758" width="18.88671875" bestFit="1" customWidth="1"/>
    <col min="6759" max="6760" width="24.21875" bestFit="1" customWidth="1"/>
    <col min="6761" max="6761" width="31.44140625" bestFit="1" customWidth="1"/>
    <col min="6762" max="6762" width="21.5546875" bestFit="1" customWidth="1"/>
    <col min="6763" max="6764" width="24.21875" bestFit="1" customWidth="1"/>
    <col min="6765" max="6765" width="28.77734375" bestFit="1" customWidth="1"/>
    <col min="6766" max="6766" width="18.88671875" bestFit="1" customWidth="1"/>
    <col min="6767" max="6768" width="24.21875" bestFit="1" customWidth="1"/>
    <col min="6769" max="6769" width="28.77734375" bestFit="1" customWidth="1"/>
    <col min="6770" max="6770" width="18.88671875" bestFit="1" customWidth="1"/>
    <col min="6771" max="6772" width="24.21875" bestFit="1" customWidth="1"/>
    <col min="6773" max="6773" width="28.77734375" bestFit="1" customWidth="1"/>
    <col min="6774" max="6774" width="18.88671875" bestFit="1" customWidth="1"/>
    <col min="6775" max="6776" width="24.21875" bestFit="1" customWidth="1"/>
    <col min="6777" max="6777" width="28.77734375" bestFit="1" customWidth="1"/>
    <col min="6778" max="6778" width="18.88671875" bestFit="1" customWidth="1"/>
    <col min="6779" max="6780" width="24.21875" bestFit="1" customWidth="1"/>
    <col min="6781" max="6781" width="28.77734375" bestFit="1" customWidth="1"/>
    <col min="6782" max="6782" width="18.88671875" bestFit="1" customWidth="1"/>
    <col min="6783" max="6784" width="24.21875" bestFit="1" customWidth="1"/>
    <col min="6785" max="6785" width="28.77734375" bestFit="1" customWidth="1"/>
    <col min="6786" max="6786" width="18.88671875" bestFit="1" customWidth="1"/>
    <col min="6787" max="6788" width="24.21875" bestFit="1" customWidth="1"/>
    <col min="6789" max="6789" width="31.44140625" bestFit="1" customWidth="1"/>
    <col min="6790" max="6790" width="21.5546875" bestFit="1" customWidth="1"/>
    <col min="6791" max="6792" width="24.21875" bestFit="1" customWidth="1"/>
    <col min="6793" max="6793" width="28.77734375" bestFit="1" customWidth="1"/>
    <col min="6794" max="6794" width="18.88671875" bestFit="1" customWidth="1"/>
    <col min="6795" max="6796" width="24.21875" bestFit="1" customWidth="1"/>
    <col min="6797" max="6797" width="28.77734375" bestFit="1" customWidth="1"/>
    <col min="6798" max="6798" width="18.88671875" bestFit="1" customWidth="1"/>
    <col min="6799" max="6800" width="24.21875" bestFit="1" customWidth="1"/>
    <col min="6801" max="6801" width="28.77734375" bestFit="1" customWidth="1"/>
    <col min="6802" max="6802" width="18.88671875" bestFit="1" customWidth="1"/>
    <col min="6803" max="6804" width="24.21875" bestFit="1" customWidth="1"/>
    <col min="6805" max="6805" width="28.77734375" bestFit="1" customWidth="1"/>
    <col min="6806" max="6806" width="18.88671875" bestFit="1" customWidth="1"/>
    <col min="6807" max="6808" width="24.21875" bestFit="1" customWidth="1"/>
    <col min="6809" max="6809" width="28.77734375" bestFit="1" customWidth="1"/>
    <col min="6810" max="6810" width="18.88671875" bestFit="1" customWidth="1"/>
    <col min="6811" max="6812" width="24.21875" bestFit="1" customWidth="1"/>
    <col min="6813" max="6813" width="28.77734375" bestFit="1" customWidth="1"/>
    <col min="6814" max="6814" width="18.88671875" bestFit="1" customWidth="1"/>
    <col min="6815" max="6816" width="24.21875" bestFit="1" customWidth="1"/>
    <col min="6817" max="6817" width="28.77734375" bestFit="1" customWidth="1"/>
    <col min="6818" max="6818" width="18.88671875" bestFit="1" customWidth="1"/>
    <col min="6819" max="6820" width="24.21875" bestFit="1" customWidth="1"/>
    <col min="6821" max="6821" width="31.44140625" bestFit="1" customWidth="1"/>
    <col min="6822" max="6822" width="21.5546875" bestFit="1" customWidth="1"/>
    <col min="6823" max="6824" width="24.21875" bestFit="1" customWidth="1"/>
    <col min="6825" max="6825" width="30.44140625" bestFit="1" customWidth="1"/>
    <col min="6826" max="6826" width="20.44140625" bestFit="1" customWidth="1"/>
    <col min="6827" max="6828" width="24.21875" bestFit="1" customWidth="1"/>
    <col min="6829" max="6829" width="28.77734375" bestFit="1" customWidth="1"/>
    <col min="6830" max="6830" width="18.88671875" bestFit="1" customWidth="1"/>
    <col min="6831" max="6832" width="24.21875" bestFit="1" customWidth="1"/>
    <col min="6833" max="6833" width="28.77734375" bestFit="1" customWidth="1"/>
    <col min="6834" max="6834" width="18.88671875" bestFit="1" customWidth="1"/>
    <col min="6835" max="6836" width="24.21875" bestFit="1" customWidth="1"/>
    <col min="6837" max="6837" width="28.77734375" bestFit="1" customWidth="1"/>
    <col min="6838" max="6838" width="18.88671875" bestFit="1" customWidth="1"/>
    <col min="6839" max="6840" width="24.21875" bestFit="1" customWidth="1"/>
    <col min="6841" max="6841" width="28.77734375" bestFit="1" customWidth="1"/>
    <col min="6842" max="6842" width="18.88671875" bestFit="1" customWidth="1"/>
    <col min="6843" max="6844" width="24.21875" bestFit="1" customWidth="1"/>
    <col min="6845" max="6845" width="28.77734375" bestFit="1" customWidth="1"/>
    <col min="6846" max="6846" width="18.88671875" bestFit="1" customWidth="1"/>
    <col min="6847" max="6848" width="24.21875" bestFit="1" customWidth="1"/>
    <col min="6849" max="6849" width="28.77734375" bestFit="1" customWidth="1"/>
    <col min="6850" max="6850" width="18.88671875" bestFit="1" customWidth="1"/>
    <col min="6851" max="6852" width="24.21875" bestFit="1" customWidth="1"/>
    <col min="6853" max="6853" width="28.77734375" bestFit="1" customWidth="1"/>
    <col min="6854" max="6854" width="18.88671875" bestFit="1" customWidth="1"/>
    <col min="6855" max="6856" width="24.21875" bestFit="1" customWidth="1"/>
    <col min="6857" max="6857" width="28.77734375" bestFit="1" customWidth="1"/>
    <col min="6858" max="6858" width="18.88671875" bestFit="1" customWidth="1"/>
    <col min="6859" max="6860" width="24.21875" bestFit="1" customWidth="1"/>
    <col min="6861" max="6861" width="28.77734375" bestFit="1" customWidth="1"/>
    <col min="6862" max="6862" width="18.88671875" bestFit="1" customWidth="1"/>
    <col min="6863" max="6864" width="24.21875" bestFit="1" customWidth="1"/>
    <col min="6865" max="6865" width="28.77734375" bestFit="1" customWidth="1"/>
    <col min="6866" max="6866" width="18.88671875" bestFit="1" customWidth="1"/>
    <col min="6867" max="6868" width="24.21875" bestFit="1" customWidth="1"/>
    <col min="6869" max="6869" width="28.77734375" bestFit="1" customWidth="1"/>
    <col min="6870" max="6870" width="18.88671875" bestFit="1" customWidth="1"/>
    <col min="6871" max="6872" width="24.21875" bestFit="1" customWidth="1"/>
    <col min="6873" max="6873" width="28.77734375" bestFit="1" customWidth="1"/>
    <col min="6874" max="6874" width="18.88671875" bestFit="1" customWidth="1"/>
    <col min="6875" max="6876" width="24.21875" bestFit="1" customWidth="1"/>
    <col min="6877" max="6877" width="28.77734375" bestFit="1" customWidth="1"/>
    <col min="6878" max="6878" width="18.88671875" bestFit="1" customWidth="1"/>
    <col min="6879" max="6880" width="24.21875" bestFit="1" customWidth="1"/>
    <col min="6881" max="6881" width="28.77734375" bestFit="1" customWidth="1"/>
    <col min="6882" max="6882" width="18.88671875" bestFit="1" customWidth="1"/>
    <col min="6883" max="6884" width="24.21875" bestFit="1" customWidth="1"/>
    <col min="6885" max="6885" width="28.77734375" bestFit="1" customWidth="1"/>
    <col min="6886" max="6886" width="18.88671875" bestFit="1" customWidth="1"/>
    <col min="6887" max="6888" width="24.21875" bestFit="1" customWidth="1"/>
    <col min="6889" max="6889" width="28.77734375" bestFit="1" customWidth="1"/>
    <col min="6890" max="6890" width="18.88671875" bestFit="1" customWidth="1"/>
    <col min="6891" max="6892" width="24.21875" bestFit="1" customWidth="1"/>
    <col min="6893" max="6893" width="31.44140625" bestFit="1" customWidth="1"/>
    <col min="6894" max="6894" width="21.5546875" bestFit="1" customWidth="1"/>
    <col min="6895" max="6896" width="24.21875" bestFit="1" customWidth="1"/>
    <col min="6897" max="6897" width="28.77734375" bestFit="1" customWidth="1"/>
    <col min="6898" max="6898" width="18.88671875" bestFit="1" customWidth="1"/>
    <col min="6899" max="6900" width="24.21875" bestFit="1" customWidth="1"/>
    <col min="6901" max="6901" width="28.77734375" bestFit="1" customWidth="1"/>
    <col min="6902" max="6902" width="18.88671875" bestFit="1" customWidth="1"/>
    <col min="6903" max="6904" width="24.21875" bestFit="1" customWidth="1"/>
    <col min="6905" max="6905" width="28.77734375" bestFit="1" customWidth="1"/>
    <col min="6906" max="6906" width="18.88671875" bestFit="1" customWidth="1"/>
    <col min="6907" max="6908" width="24.21875" bestFit="1" customWidth="1"/>
    <col min="6909" max="6909" width="28.77734375" bestFit="1" customWidth="1"/>
    <col min="6910" max="6910" width="18.88671875" bestFit="1" customWidth="1"/>
    <col min="6911" max="6912" width="24.21875" bestFit="1" customWidth="1"/>
    <col min="6913" max="6913" width="28.77734375" bestFit="1" customWidth="1"/>
    <col min="6914" max="6914" width="18.88671875" bestFit="1" customWidth="1"/>
    <col min="6915" max="6916" width="24.21875" bestFit="1" customWidth="1"/>
    <col min="6917" max="6917" width="28.77734375" bestFit="1" customWidth="1"/>
    <col min="6918" max="6918" width="18.88671875" bestFit="1" customWidth="1"/>
    <col min="6919" max="6920" width="24.21875" bestFit="1" customWidth="1"/>
    <col min="6921" max="6921" width="28.77734375" bestFit="1" customWidth="1"/>
    <col min="6922" max="6922" width="18.88671875" bestFit="1" customWidth="1"/>
    <col min="6923" max="6924" width="24.21875" bestFit="1" customWidth="1"/>
    <col min="6925" max="6925" width="28.77734375" bestFit="1" customWidth="1"/>
    <col min="6926" max="6926" width="18.88671875" bestFit="1" customWidth="1"/>
    <col min="6927" max="6928" width="24.21875" bestFit="1" customWidth="1"/>
    <col min="6929" max="6929" width="28.77734375" bestFit="1" customWidth="1"/>
    <col min="6930" max="6930" width="18.88671875" bestFit="1" customWidth="1"/>
    <col min="6931" max="6932" width="24.21875" bestFit="1" customWidth="1"/>
    <col min="6933" max="6933" width="28.77734375" bestFit="1" customWidth="1"/>
    <col min="6934" max="6934" width="18.88671875" bestFit="1" customWidth="1"/>
    <col min="6935" max="6936" width="24.21875" bestFit="1" customWidth="1"/>
    <col min="6937" max="6937" width="28.77734375" bestFit="1" customWidth="1"/>
    <col min="6938" max="6938" width="18.88671875" bestFit="1" customWidth="1"/>
    <col min="6939" max="6940" width="24.21875" bestFit="1" customWidth="1"/>
    <col min="6941" max="6941" width="31.44140625" bestFit="1" customWidth="1"/>
    <col min="6942" max="6942" width="21.5546875" bestFit="1" customWidth="1"/>
    <col min="6943" max="6944" width="24.21875" bestFit="1" customWidth="1"/>
    <col min="6945" max="6945" width="28.77734375" bestFit="1" customWidth="1"/>
    <col min="6946" max="6946" width="18.88671875" bestFit="1" customWidth="1"/>
    <col min="6947" max="6948" width="24.21875" bestFit="1" customWidth="1"/>
    <col min="6949" max="6949" width="31.44140625" bestFit="1" customWidth="1"/>
    <col min="6950" max="6950" width="21.5546875" bestFit="1" customWidth="1"/>
    <col min="6951" max="6952" width="24.21875" bestFit="1" customWidth="1"/>
    <col min="6953" max="6953" width="28.77734375" bestFit="1" customWidth="1"/>
    <col min="6954" max="6954" width="18.88671875" bestFit="1" customWidth="1"/>
    <col min="6955" max="6956" width="24.21875" bestFit="1" customWidth="1"/>
    <col min="6957" max="6957" width="28.77734375" bestFit="1" customWidth="1"/>
    <col min="6958" max="6958" width="18.88671875" bestFit="1" customWidth="1"/>
    <col min="6959" max="6960" width="24.21875" bestFit="1" customWidth="1"/>
    <col min="6961" max="6961" width="31.44140625" bestFit="1" customWidth="1"/>
    <col min="6962" max="6962" width="21.5546875" bestFit="1" customWidth="1"/>
    <col min="6963" max="6964" width="24.21875" bestFit="1" customWidth="1"/>
    <col min="6965" max="6965" width="28.77734375" bestFit="1" customWidth="1"/>
    <col min="6966" max="6966" width="18.88671875" bestFit="1" customWidth="1"/>
    <col min="6967" max="6968" width="24.21875" bestFit="1" customWidth="1"/>
    <col min="6969" max="6969" width="28.77734375" bestFit="1" customWidth="1"/>
    <col min="6970" max="6970" width="18.88671875" bestFit="1" customWidth="1"/>
    <col min="6971" max="6972" width="24.21875" bestFit="1" customWidth="1"/>
    <col min="6973" max="6973" width="28.77734375" bestFit="1" customWidth="1"/>
    <col min="6974" max="6974" width="18.88671875" bestFit="1" customWidth="1"/>
    <col min="6975" max="6976" width="24.21875" bestFit="1" customWidth="1"/>
    <col min="6977" max="6977" width="28.77734375" bestFit="1" customWidth="1"/>
    <col min="6978" max="6978" width="18.88671875" bestFit="1" customWidth="1"/>
    <col min="6979" max="6980" width="24.21875" bestFit="1" customWidth="1"/>
    <col min="6981" max="6981" width="28.77734375" bestFit="1" customWidth="1"/>
    <col min="6982" max="6982" width="18.88671875" bestFit="1" customWidth="1"/>
    <col min="6983" max="6984" width="24.21875" bestFit="1" customWidth="1"/>
    <col min="6985" max="6985" width="28.77734375" bestFit="1" customWidth="1"/>
    <col min="6986" max="6986" width="18.88671875" bestFit="1" customWidth="1"/>
    <col min="6987" max="6988" width="24.21875" bestFit="1" customWidth="1"/>
    <col min="6989" max="6989" width="28.77734375" bestFit="1" customWidth="1"/>
    <col min="6990" max="6990" width="18.88671875" bestFit="1" customWidth="1"/>
    <col min="6991" max="6992" width="24.21875" bestFit="1" customWidth="1"/>
    <col min="6993" max="6993" width="28.77734375" bestFit="1" customWidth="1"/>
    <col min="6994" max="6994" width="18.88671875" bestFit="1" customWidth="1"/>
    <col min="6995" max="6996" width="24.21875" bestFit="1" customWidth="1"/>
    <col min="6997" max="6997" width="28.77734375" bestFit="1" customWidth="1"/>
    <col min="6998" max="6998" width="18.88671875" bestFit="1" customWidth="1"/>
    <col min="6999" max="7000" width="24.21875" bestFit="1" customWidth="1"/>
    <col min="7001" max="7001" width="31.44140625" bestFit="1" customWidth="1"/>
    <col min="7002" max="7002" width="21.5546875" bestFit="1" customWidth="1"/>
    <col min="7003" max="7004" width="24.21875" bestFit="1" customWidth="1"/>
    <col min="7005" max="7005" width="28.77734375" bestFit="1" customWidth="1"/>
    <col min="7006" max="7006" width="18.88671875" bestFit="1" customWidth="1"/>
    <col min="7007" max="7008" width="24.21875" bestFit="1" customWidth="1"/>
    <col min="7009" max="7009" width="28.77734375" bestFit="1" customWidth="1"/>
    <col min="7010" max="7010" width="18.88671875" bestFit="1" customWidth="1"/>
    <col min="7011" max="7012" width="24.21875" bestFit="1" customWidth="1"/>
    <col min="7013" max="7013" width="31.44140625" bestFit="1" customWidth="1"/>
    <col min="7014" max="7014" width="21.5546875" bestFit="1" customWidth="1"/>
    <col min="7015" max="7016" width="24.21875" bestFit="1" customWidth="1"/>
    <col min="7017" max="7017" width="28.77734375" bestFit="1" customWidth="1"/>
    <col min="7018" max="7018" width="18.88671875" bestFit="1" customWidth="1"/>
    <col min="7019" max="7020" width="24.21875" bestFit="1" customWidth="1"/>
    <col min="7021" max="7021" width="28.77734375" bestFit="1" customWidth="1"/>
    <col min="7022" max="7022" width="18.88671875" bestFit="1" customWidth="1"/>
    <col min="7023" max="7024" width="24.21875" bestFit="1" customWidth="1"/>
    <col min="7025" max="7025" width="28.77734375" bestFit="1" customWidth="1"/>
    <col min="7026" max="7026" width="18.88671875" bestFit="1" customWidth="1"/>
    <col min="7027" max="7028" width="24.21875" bestFit="1" customWidth="1"/>
    <col min="7029" max="7029" width="28.77734375" bestFit="1" customWidth="1"/>
    <col min="7030" max="7030" width="18.88671875" bestFit="1" customWidth="1"/>
    <col min="7031" max="7032" width="24.21875" bestFit="1" customWidth="1"/>
    <col min="7033" max="7033" width="28.77734375" bestFit="1" customWidth="1"/>
    <col min="7034" max="7034" width="18.88671875" bestFit="1" customWidth="1"/>
    <col min="7035" max="7036" width="24.21875" bestFit="1" customWidth="1"/>
    <col min="7037" max="7037" width="31.44140625" bestFit="1" customWidth="1"/>
    <col min="7038" max="7038" width="21.5546875" bestFit="1" customWidth="1"/>
    <col min="7039" max="7040" width="24.21875" bestFit="1" customWidth="1"/>
    <col min="7041" max="7041" width="28.77734375" bestFit="1" customWidth="1"/>
    <col min="7042" max="7042" width="18.88671875" bestFit="1" customWidth="1"/>
    <col min="7043" max="7044" width="24.21875" bestFit="1" customWidth="1"/>
    <col min="7045" max="7045" width="28.77734375" bestFit="1" customWidth="1"/>
    <col min="7046" max="7046" width="18.88671875" bestFit="1" customWidth="1"/>
    <col min="7047" max="7048" width="24.21875" bestFit="1" customWidth="1"/>
    <col min="7049" max="7049" width="28.77734375" bestFit="1" customWidth="1"/>
    <col min="7050" max="7050" width="18.88671875" bestFit="1" customWidth="1"/>
    <col min="7051" max="7052" width="24.21875" bestFit="1" customWidth="1"/>
    <col min="7053" max="7053" width="28.77734375" bestFit="1" customWidth="1"/>
    <col min="7054" max="7054" width="18.88671875" bestFit="1" customWidth="1"/>
    <col min="7055" max="7056" width="24.21875" bestFit="1" customWidth="1"/>
    <col min="7057" max="7057" width="28.77734375" bestFit="1" customWidth="1"/>
    <col min="7058" max="7058" width="18.88671875" bestFit="1" customWidth="1"/>
    <col min="7059" max="7060" width="24.21875" bestFit="1" customWidth="1"/>
    <col min="7061" max="7061" width="28.77734375" bestFit="1" customWidth="1"/>
    <col min="7062" max="7062" width="18.88671875" bestFit="1" customWidth="1"/>
    <col min="7063" max="7064" width="24.21875" bestFit="1" customWidth="1"/>
    <col min="7065" max="7065" width="28.77734375" bestFit="1" customWidth="1"/>
    <col min="7066" max="7066" width="18.88671875" bestFit="1" customWidth="1"/>
    <col min="7067" max="7068" width="24.21875" bestFit="1" customWidth="1"/>
    <col min="7069" max="7069" width="31.44140625" bestFit="1" customWidth="1"/>
    <col min="7070" max="7070" width="21.5546875" bestFit="1" customWidth="1"/>
    <col min="7071" max="7072" width="24.21875" bestFit="1" customWidth="1"/>
    <col min="7073" max="7073" width="31.44140625" bestFit="1" customWidth="1"/>
    <col min="7074" max="7074" width="21.5546875" bestFit="1" customWidth="1"/>
    <col min="7075" max="7076" width="24.21875" bestFit="1" customWidth="1"/>
    <col min="7077" max="7077" width="28.77734375" bestFit="1" customWidth="1"/>
    <col min="7078" max="7078" width="18.88671875" bestFit="1" customWidth="1"/>
    <col min="7079" max="7080" width="24.21875" bestFit="1" customWidth="1"/>
    <col min="7081" max="7081" width="28.77734375" bestFit="1" customWidth="1"/>
    <col min="7082" max="7082" width="18.88671875" bestFit="1" customWidth="1"/>
    <col min="7083" max="7084" width="24.21875" bestFit="1" customWidth="1"/>
    <col min="7085" max="7085" width="28.77734375" bestFit="1" customWidth="1"/>
    <col min="7086" max="7086" width="18.88671875" bestFit="1" customWidth="1"/>
    <col min="7087" max="7088" width="24.21875" bestFit="1" customWidth="1"/>
    <col min="7089" max="7089" width="28.77734375" bestFit="1" customWidth="1"/>
    <col min="7090" max="7090" width="18.88671875" bestFit="1" customWidth="1"/>
    <col min="7091" max="7092" width="24.21875" bestFit="1" customWidth="1"/>
    <col min="7093" max="7093" width="28.77734375" bestFit="1" customWidth="1"/>
    <col min="7094" max="7094" width="18.88671875" bestFit="1" customWidth="1"/>
    <col min="7095" max="7096" width="24.21875" bestFit="1" customWidth="1"/>
    <col min="7097" max="7097" width="28.77734375" bestFit="1" customWidth="1"/>
    <col min="7098" max="7098" width="18.88671875" bestFit="1" customWidth="1"/>
    <col min="7099" max="7100" width="24.21875" bestFit="1" customWidth="1"/>
    <col min="7101" max="7101" width="28.77734375" bestFit="1" customWidth="1"/>
    <col min="7102" max="7102" width="18.88671875" bestFit="1" customWidth="1"/>
    <col min="7103" max="7104" width="24.21875" bestFit="1" customWidth="1"/>
    <col min="7105" max="7105" width="28.77734375" bestFit="1" customWidth="1"/>
    <col min="7106" max="7106" width="18.88671875" bestFit="1" customWidth="1"/>
    <col min="7107" max="7108" width="24.21875" bestFit="1" customWidth="1"/>
    <col min="7109" max="7109" width="28.77734375" bestFit="1" customWidth="1"/>
    <col min="7110" max="7110" width="18.88671875" bestFit="1" customWidth="1"/>
    <col min="7111" max="7112" width="24.21875" bestFit="1" customWidth="1"/>
    <col min="7113" max="7113" width="28.77734375" bestFit="1" customWidth="1"/>
    <col min="7114" max="7114" width="18.88671875" bestFit="1" customWidth="1"/>
    <col min="7115" max="7116" width="24.21875" bestFit="1" customWidth="1"/>
    <col min="7117" max="7117" width="28.77734375" bestFit="1" customWidth="1"/>
    <col min="7118" max="7118" width="18.88671875" bestFit="1" customWidth="1"/>
    <col min="7119" max="7120" width="24.21875" bestFit="1" customWidth="1"/>
    <col min="7121" max="7121" width="28.77734375" bestFit="1" customWidth="1"/>
    <col min="7122" max="7122" width="18.88671875" bestFit="1" customWidth="1"/>
    <col min="7123" max="7124" width="24.21875" bestFit="1" customWidth="1"/>
    <col min="7125" max="7125" width="31.44140625" bestFit="1" customWidth="1"/>
    <col min="7126" max="7126" width="21.5546875" bestFit="1" customWidth="1"/>
    <col min="7127" max="7128" width="24.21875" bestFit="1" customWidth="1"/>
    <col min="7129" max="7129" width="28.77734375" bestFit="1" customWidth="1"/>
    <col min="7130" max="7130" width="18.88671875" bestFit="1" customWidth="1"/>
    <col min="7131" max="7132" width="24.21875" bestFit="1" customWidth="1"/>
    <col min="7133" max="7133" width="28.77734375" bestFit="1" customWidth="1"/>
    <col min="7134" max="7134" width="18.88671875" bestFit="1" customWidth="1"/>
    <col min="7135" max="7136" width="24.21875" bestFit="1" customWidth="1"/>
    <col min="7137" max="7137" width="28.77734375" bestFit="1" customWidth="1"/>
    <col min="7138" max="7138" width="18.88671875" bestFit="1" customWidth="1"/>
    <col min="7139" max="7140" width="24.21875" bestFit="1" customWidth="1"/>
    <col min="7141" max="7141" width="28.77734375" bestFit="1" customWidth="1"/>
    <col min="7142" max="7142" width="18.88671875" bestFit="1" customWidth="1"/>
    <col min="7143" max="7144" width="24.21875" bestFit="1" customWidth="1"/>
    <col min="7145" max="7145" width="28.77734375" bestFit="1" customWidth="1"/>
    <col min="7146" max="7146" width="18.88671875" bestFit="1" customWidth="1"/>
    <col min="7147" max="7148" width="24.21875" bestFit="1" customWidth="1"/>
    <col min="7149" max="7149" width="28.77734375" bestFit="1" customWidth="1"/>
    <col min="7150" max="7150" width="18.88671875" bestFit="1" customWidth="1"/>
    <col min="7151" max="7152" width="24.21875" bestFit="1" customWidth="1"/>
    <col min="7153" max="7153" width="28.77734375" bestFit="1" customWidth="1"/>
    <col min="7154" max="7154" width="18.88671875" bestFit="1" customWidth="1"/>
    <col min="7155" max="7156" width="24.21875" bestFit="1" customWidth="1"/>
    <col min="7157" max="7157" width="28.77734375" bestFit="1" customWidth="1"/>
    <col min="7158" max="7158" width="18.88671875" bestFit="1" customWidth="1"/>
    <col min="7159" max="7160" width="24.21875" bestFit="1" customWidth="1"/>
    <col min="7161" max="7161" width="28.77734375" bestFit="1" customWidth="1"/>
    <col min="7162" max="7162" width="18.88671875" bestFit="1" customWidth="1"/>
    <col min="7163" max="7164" width="24.21875" bestFit="1" customWidth="1"/>
    <col min="7165" max="7165" width="31.44140625" bestFit="1" customWidth="1"/>
    <col min="7166" max="7166" width="21.5546875" bestFit="1" customWidth="1"/>
    <col min="7167" max="7168" width="24.21875" bestFit="1" customWidth="1"/>
    <col min="7169" max="7169" width="28.77734375" bestFit="1" customWidth="1"/>
    <col min="7170" max="7170" width="18.88671875" bestFit="1" customWidth="1"/>
    <col min="7171" max="7172" width="24.21875" bestFit="1" customWidth="1"/>
    <col min="7173" max="7173" width="28.77734375" bestFit="1" customWidth="1"/>
    <col min="7174" max="7174" width="18.88671875" bestFit="1" customWidth="1"/>
    <col min="7175" max="7176" width="24.21875" bestFit="1" customWidth="1"/>
    <col min="7177" max="7177" width="28.77734375" bestFit="1" customWidth="1"/>
    <col min="7178" max="7178" width="18.88671875" bestFit="1" customWidth="1"/>
    <col min="7179" max="7180" width="24.21875" bestFit="1" customWidth="1"/>
    <col min="7181" max="7181" width="28.77734375" bestFit="1" customWidth="1"/>
    <col min="7182" max="7182" width="18.88671875" bestFit="1" customWidth="1"/>
    <col min="7183" max="7184" width="24.21875" bestFit="1" customWidth="1"/>
    <col min="7185" max="7185" width="31.44140625" bestFit="1" customWidth="1"/>
    <col min="7186" max="7186" width="21.5546875" bestFit="1" customWidth="1"/>
    <col min="7187" max="7188" width="24.21875" bestFit="1" customWidth="1"/>
    <col min="7189" max="7189" width="28.77734375" bestFit="1" customWidth="1"/>
    <col min="7190" max="7190" width="18.88671875" bestFit="1" customWidth="1"/>
    <col min="7191" max="7192" width="24.21875" bestFit="1" customWidth="1"/>
    <col min="7193" max="7193" width="28.77734375" bestFit="1" customWidth="1"/>
    <col min="7194" max="7194" width="18.88671875" bestFit="1" customWidth="1"/>
    <col min="7195" max="7196" width="24.21875" bestFit="1" customWidth="1"/>
    <col min="7197" max="7197" width="28.77734375" bestFit="1" customWidth="1"/>
    <col min="7198" max="7198" width="18.88671875" bestFit="1" customWidth="1"/>
    <col min="7199" max="7200" width="24.21875" bestFit="1" customWidth="1"/>
    <col min="7201" max="7201" width="31.44140625" bestFit="1" customWidth="1"/>
    <col min="7202" max="7202" width="21.5546875" bestFit="1" customWidth="1"/>
    <col min="7203" max="7204" width="24.21875" bestFit="1" customWidth="1"/>
    <col min="7205" max="7205" width="28.77734375" bestFit="1" customWidth="1"/>
    <col min="7206" max="7206" width="18.88671875" bestFit="1" customWidth="1"/>
    <col min="7207" max="7208" width="24.21875" bestFit="1" customWidth="1"/>
    <col min="7209" max="7209" width="28.77734375" bestFit="1" customWidth="1"/>
    <col min="7210" max="7210" width="18.88671875" bestFit="1" customWidth="1"/>
    <col min="7211" max="7212" width="24.21875" bestFit="1" customWidth="1"/>
    <col min="7213" max="7213" width="28.77734375" bestFit="1" customWidth="1"/>
    <col min="7214" max="7214" width="18.88671875" bestFit="1" customWidth="1"/>
    <col min="7215" max="7216" width="24.21875" bestFit="1" customWidth="1"/>
    <col min="7217" max="7217" width="31.44140625" bestFit="1" customWidth="1"/>
    <col min="7218" max="7218" width="21.5546875" bestFit="1" customWidth="1"/>
    <col min="7219" max="7220" width="24.21875" bestFit="1" customWidth="1"/>
    <col min="7221" max="7221" width="28.77734375" bestFit="1" customWidth="1"/>
    <col min="7222" max="7222" width="18.88671875" bestFit="1" customWidth="1"/>
    <col min="7223" max="7224" width="24.21875" bestFit="1" customWidth="1"/>
    <col min="7225" max="7225" width="28.77734375" bestFit="1" customWidth="1"/>
    <col min="7226" max="7226" width="18.88671875" bestFit="1" customWidth="1"/>
    <col min="7227" max="7228" width="24.21875" bestFit="1" customWidth="1"/>
    <col min="7229" max="7229" width="28.77734375" bestFit="1" customWidth="1"/>
    <col min="7230" max="7230" width="18.88671875" bestFit="1" customWidth="1"/>
    <col min="7231" max="7232" width="24.21875" bestFit="1" customWidth="1"/>
    <col min="7233" max="7233" width="28.77734375" bestFit="1" customWidth="1"/>
    <col min="7234" max="7234" width="18.88671875" bestFit="1" customWidth="1"/>
    <col min="7235" max="7236" width="24.21875" bestFit="1" customWidth="1"/>
    <col min="7237" max="7237" width="28.77734375" bestFit="1" customWidth="1"/>
    <col min="7238" max="7238" width="18.88671875" bestFit="1" customWidth="1"/>
    <col min="7239" max="7240" width="24.21875" bestFit="1" customWidth="1"/>
    <col min="7241" max="7241" width="28.77734375" bestFit="1" customWidth="1"/>
    <col min="7242" max="7242" width="18.88671875" bestFit="1" customWidth="1"/>
    <col min="7243" max="7244" width="24.21875" bestFit="1" customWidth="1"/>
    <col min="7245" max="7245" width="28.77734375" bestFit="1" customWidth="1"/>
    <col min="7246" max="7246" width="18.88671875" bestFit="1" customWidth="1"/>
    <col min="7247" max="7248" width="24.21875" bestFit="1" customWidth="1"/>
    <col min="7249" max="7249" width="28.77734375" bestFit="1" customWidth="1"/>
    <col min="7250" max="7250" width="18.88671875" bestFit="1" customWidth="1"/>
    <col min="7251" max="7252" width="24.21875" bestFit="1" customWidth="1"/>
    <col min="7253" max="7253" width="28.77734375" bestFit="1" customWidth="1"/>
    <col min="7254" max="7254" width="18.88671875" bestFit="1" customWidth="1"/>
    <col min="7255" max="7256" width="24.21875" bestFit="1" customWidth="1"/>
    <col min="7257" max="7257" width="28.77734375" bestFit="1" customWidth="1"/>
    <col min="7258" max="7258" width="18.88671875" bestFit="1" customWidth="1"/>
    <col min="7259" max="7260" width="24.21875" bestFit="1" customWidth="1"/>
    <col min="7261" max="7261" width="28.77734375" bestFit="1" customWidth="1"/>
    <col min="7262" max="7262" width="18.88671875" bestFit="1" customWidth="1"/>
    <col min="7263" max="7264" width="24.21875" bestFit="1" customWidth="1"/>
    <col min="7265" max="7265" width="28.77734375" bestFit="1" customWidth="1"/>
    <col min="7266" max="7266" width="18.88671875" bestFit="1" customWidth="1"/>
    <col min="7267" max="7268" width="24.21875" bestFit="1" customWidth="1"/>
    <col min="7269" max="7269" width="31.44140625" bestFit="1" customWidth="1"/>
    <col min="7270" max="7270" width="21.5546875" bestFit="1" customWidth="1"/>
    <col min="7271" max="7272" width="24.21875" bestFit="1" customWidth="1"/>
    <col min="7273" max="7273" width="28.77734375" bestFit="1" customWidth="1"/>
    <col min="7274" max="7274" width="18.88671875" bestFit="1" customWidth="1"/>
    <col min="7275" max="7276" width="24.21875" bestFit="1" customWidth="1"/>
    <col min="7277" max="7277" width="30.44140625" bestFit="1" customWidth="1"/>
    <col min="7278" max="7278" width="20.44140625" bestFit="1" customWidth="1"/>
    <col min="7279" max="7280" width="24.21875" bestFit="1" customWidth="1"/>
    <col min="7281" max="7281" width="31.44140625" bestFit="1" customWidth="1"/>
    <col min="7282" max="7282" width="21.5546875" bestFit="1" customWidth="1"/>
    <col min="7283" max="7284" width="24.21875" bestFit="1" customWidth="1"/>
    <col min="7285" max="7285" width="28.77734375" bestFit="1" customWidth="1"/>
    <col min="7286" max="7286" width="18.88671875" bestFit="1" customWidth="1"/>
    <col min="7287" max="7288" width="24.21875" bestFit="1" customWidth="1"/>
    <col min="7289" max="7289" width="28.77734375" bestFit="1" customWidth="1"/>
    <col min="7290" max="7290" width="18.88671875" bestFit="1" customWidth="1"/>
    <col min="7291" max="7292" width="24.21875" bestFit="1" customWidth="1"/>
    <col min="7293" max="7293" width="28.77734375" bestFit="1" customWidth="1"/>
    <col min="7294" max="7294" width="18.88671875" bestFit="1" customWidth="1"/>
    <col min="7295" max="7296" width="24.21875" bestFit="1" customWidth="1"/>
    <col min="7297" max="7297" width="28.77734375" bestFit="1" customWidth="1"/>
    <col min="7298" max="7298" width="18.88671875" bestFit="1" customWidth="1"/>
    <col min="7299" max="7300" width="24.21875" bestFit="1" customWidth="1"/>
    <col min="7301" max="7301" width="28.77734375" bestFit="1" customWidth="1"/>
    <col min="7302" max="7302" width="18.88671875" bestFit="1" customWidth="1"/>
    <col min="7303" max="7304" width="24.21875" bestFit="1" customWidth="1"/>
    <col min="7305" max="7305" width="31.44140625" bestFit="1" customWidth="1"/>
    <col min="7306" max="7306" width="21.5546875" bestFit="1" customWidth="1"/>
    <col min="7307" max="7308" width="24.21875" bestFit="1" customWidth="1"/>
    <col min="7309" max="7309" width="28.77734375" bestFit="1" customWidth="1"/>
    <col min="7310" max="7310" width="18.88671875" bestFit="1" customWidth="1"/>
    <col min="7311" max="7312" width="24.21875" bestFit="1" customWidth="1"/>
    <col min="7313" max="7313" width="28.77734375" bestFit="1" customWidth="1"/>
    <col min="7314" max="7314" width="18.88671875" bestFit="1" customWidth="1"/>
    <col min="7315" max="7316" width="24.21875" bestFit="1" customWidth="1"/>
    <col min="7317" max="7317" width="28.77734375" bestFit="1" customWidth="1"/>
    <col min="7318" max="7318" width="18.88671875" bestFit="1" customWidth="1"/>
    <col min="7319" max="7320" width="24.21875" bestFit="1" customWidth="1"/>
    <col min="7321" max="7321" width="31.44140625" bestFit="1" customWidth="1"/>
    <col min="7322" max="7322" width="21.5546875" bestFit="1" customWidth="1"/>
    <col min="7323" max="7324" width="24.21875" bestFit="1" customWidth="1"/>
    <col min="7325" max="7325" width="28.77734375" bestFit="1" customWidth="1"/>
    <col min="7326" max="7326" width="18.88671875" bestFit="1" customWidth="1"/>
    <col min="7327" max="7328" width="24.21875" bestFit="1" customWidth="1"/>
    <col min="7329" max="7329" width="28.77734375" bestFit="1" customWidth="1"/>
    <col min="7330" max="7330" width="18.88671875" bestFit="1" customWidth="1"/>
    <col min="7331" max="7332" width="24.21875" bestFit="1" customWidth="1"/>
    <col min="7333" max="7333" width="28.77734375" bestFit="1" customWidth="1"/>
    <col min="7334" max="7334" width="18.88671875" bestFit="1" customWidth="1"/>
    <col min="7335" max="7336" width="24.21875" bestFit="1" customWidth="1"/>
    <col min="7337" max="7337" width="28.77734375" bestFit="1" customWidth="1"/>
    <col min="7338" max="7338" width="18.88671875" bestFit="1" customWidth="1"/>
    <col min="7339" max="7340" width="24.21875" bestFit="1" customWidth="1"/>
    <col min="7341" max="7341" width="28.77734375" bestFit="1" customWidth="1"/>
    <col min="7342" max="7342" width="18.88671875" bestFit="1" customWidth="1"/>
    <col min="7343" max="7344" width="24.21875" bestFit="1" customWidth="1"/>
    <col min="7345" max="7345" width="28.77734375" bestFit="1" customWidth="1"/>
    <col min="7346" max="7346" width="18.88671875" bestFit="1" customWidth="1"/>
    <col min="7347" max="7348" width="24.21875" bestFit="1" customWidth="1"/>
    <col min="7349" max="7349" width="28.77734375" bestFit="1" customWidth="1"/>
    <col min="7350" max="7350" width="18.88671875" bestFit="1" customWidth="1"/>
    <col min="7351" max="7352" width="24.21875" bestFit="1" customWidth="1"/>
    <col min="7353" max="7353" width="28.77734375" bestFit="1" customWidth="1"/>
    <col min="7354" max="7354" width="18.88671875" bestFit="1" customWidth="1"/>
    <col min="7355" max="7356" width="24.21875" bestFit="1" customWidth="1"/>
    <col min="7357" max="7357" width="28.77734375" bestFit="1" customWidth="1"/>
    <col min="7358" max="7358" width="18.88671875" bestFit="1" customWidth="1"/>
    <col min="7359" max="7360" width="24.21875" bestFit="1" customWidth="1"/>
    <col min="7361" max="7361" width="28.77734375" bestFit="1" customWidth="1"/>
    <col min="7362" max="7362" width="18.88671875" bestFit="1" customWidth="1"/>
    <col min="7363" max="7364" width="24.21875" bestFit="1" customWidth="1"/>
    <col min="7365" max="7365" width="29.88671875" bestFit="1" customWidth="1"/>
    <col min="7366" max="7366" width="19.88671875" bestFit="1" customWidth="1"/>
    <col min="7367" max="7368" width="24.21875" bestFit="1" customWidth="1"/>
    <col min="7369" max="7369" width="29.88671875" bestFit="1" customWidth="1"/>
    <col min="7370" max="7370" width="19.88671875" bestFit="1" customWidth="1"/>
    <col min="7371" max="7372" width="24.21875" bestFit="1" customWidth="1"/>
    <col min="7373" max="7373" width="29.88671875" bestFit="1" customWidth="1"/>
    <col min="7374" max="7374" width="19.88671875" bestFit="1" customWidth="1"/>
    <col min="7375" max="7376" width="24.21875" bestFit="1" customWidth="1"/>
    <col min="7377" max="7377" width="29.88671875" bestFit="1" customWidth="1"/>
    <col min="7378" max="7378" width="19.88671875" bestFit="1" customWidth="1"/>
    <col min="7379" max="7380" width="24.21875" bestFit="1" customWidth="1"/>
    <col min="7381" max="7381" width="32.44140625" bestFit="1" customWidth="1"/>
    <col min="7382" max="7382" width="22.5546875" bestFit="1" customWidth="1"/>
    <col min="7383" max="7384" width="24.21875" bestFit="1" customWidth="1"/>
    <col min="7385" max="7385" width="29.88671875" bestFit="1" customWidth="1"/>
    <col min="7386" max="7386" width="19.88671875" bestFit="1" customWidth="1"/>
    <col min="7387" max="7388" width="24.21875" bestFit="1" customWidth="1"/>
    <col min="7389" max="7389" width="29.88671875" bestFit="1" customWidth="1"/>
    <col min="7390" max="7390" width="19.88671875" bestFit="1" customWidth="1"/>
    <col min="7391" max="7392" width="24.21875" bestFit="1" customWidth="1"/>
    <col min="7393" max="7393" width="29.88671875" bestFit="1" customWidth="1"/>
    <col min="7394" max="7394" width="19.88671875" bestFit="1" customWidth="1"/>
    <col min="7395" max="7396" width="24.21875" bestFit="1" customWidth="1"/>
    <col min="7397" max="7397" width="29.88671875" bestFit="1" customWidth="1"/>
    <col min="7398" max="7398" width="19.88671875" bestFit="1" customWidth="1"/>
    <col min="7399" max="7400" width="24.21875" bestFit="1" customWidth="1"/>
    <col min="7401" max="7401" width="29.88671875" bestFit="1" customWidth="1"/>
    <col min="7402" max="7402" width="19.88671875" bestFit="1" customWidth="1"/>
    <col min="7403" max="7404" width="24.21875" bestFit="1" customWidth="1"/>
    <col min="7405" max="7405" width="29.88671875" bestFit="1" customWidth="1"/>
    <col min="7406" max="7406" width="19.88671875" bestFit="1" customWidth="1"/>
    <col min="7407" max="7408" width="24.21875" bestFit="1" customWidth="1"/>
    <col min="7409" max="7409" width="29.88671875" bestFit="1" customWidth="1"/>
    <col min="7410" max="7410" width="19.88671875" bestFit="1" customWidth="1"/>
    <col min="7411" max="7412" width="24.21875" bestFit="1" customWidth="1"/>
    <col min="7413" max="7413" width="31.44140625" bestFit="1" customWidth="1"/>
    <col min="7414" max="7414" width="21.5546875" bestFit="1" customWidth="1"/>
    <col min="7415" max="7416" width="24.21875" bestFit="1" customWidth="1"/>
    <col min="7417" max="7417" width="29.88671875" bestFit="1" customWidth="1"/>
    <col min="7418" max="7418" width="19.88671875" bestFit="1" customWidth="1"/>
    <col min="7419" max="7420" width="24.21875" bestFit="1" customWidth="1"/>
    <col min="7421" max="7421" width="29.88671875" bestFit="1" customWidth="1"/>
    <col min="7422" max="7422" width="19.88671875" bestFit="1" customWidth="1"/>
    <col min="7423" max="7424" width="24.21875" bestFit="1" customWidth="1"/>
    <col min="7425" max="7425" width="29.88671875" bestFit="1" customWidth="1"/>
    <col min="7426" max="7426" width="19.88671875" bestFit="1" customWidth="1"/>
    <col min="7427" max="7428" width="24.21875" bestFit="1" customWidth="1"/>
    <col min="7429" max="7429" width="29.88671875" bestFit="1" customWidth="1"/>
    <col min="7430" max="7430" width="19.88671875" bestFit="1" customWidth="1"/>
    <col min="7431" max="7432" width="24.21875" bestFit="1" customWidth="1"/>
    <col min="7433" max="7433" width="29.88671875" bestFit="1" customWidth="1"/>
    <col min="7434" max="7434" width="19.88671875" bestFit="1" customWidth="1"/>
    <col min="7435" max="7436" width="24.21875" bestFit="1" customWidth="1"/>
    <col min="7437" max="7437" width="29.88671875" bestFit="1" customWidth="1"/>
    <col min="7438" max="7438" width="19.88671875" bestFit="1" customWidth="1"/>
    <col min="7439" max="7440" width="24.21875" bestFit="1" customWidth="1"/>
    <col min="7441" max="7441" width="29.88671875" bestFit="1" customWidth="1"/>
    <col min="7442" max="7442" width="19.88671875" bestFit="1" customWidth="1"/>
    <col min="7443" max="7444" width="24.21875" bestFit="1" customWidth="1"/>
    <col min="7445" max="7445" width="29.88671875" bestFit="1" customWidth="1"/>
    <col min="7446" max="7446" width="19.88671875" bestFit="1" customWidth="1"/>
    <col min="7447" max="7448" width="24.21875" bestFit="1" customWidth="1"/>
    <col min="7449" max="7449" width="29.88671875" bestFit="1" customWidth="1"/>
    <col min="7450" max="7450" width="19.88671875" bestFit="1" customWidth="1"/>
    <col min="7451" max="7452" width="24.21875" bestFit="1" customWidth="1"/>
    <col min="7453" max="7453" width="29.88671875" bestFit="1" customWidth="1"/>
    <col min="7454" max="7454" width="19.88671875" bestFit="1" customWidth="1"/>
    <col min="7455" max="7456" width="24.21875" bestFit="1" customWidth="1"/>
    <col min="7457" max="7457" width="29.88671875" bestFit="1" customWidth="1"/>
    <col min="7458" max="7458" width="19.88671875" bestFit="1" customWidth="1"/>
    <col min="7459" max="7460" width="24.21875" bestFit="1" customWidth="1"/>
    <col min="7461" max="7461" width="29.88671875" bestFit="1" customWidth="1"/>
    <col min="7462" max="7462" width="19.88671875" bestFit="1" customWidth="1"/>
    <col min="7463" max="7464" width="24.21875" bestFit="1" customWidth="1"/>
    <col min="7465" max="7465" width="32.44140625" bestFit="1" customWidth="1"/>
    <col min="7466" max="7466" width="22.5546875" bestFit="1" customWidth="1"/>
    <col min="7467" max="7468" width="24.21875" bestFit="1" customWidth="1"/>
    <col min="7469" max="7469" width="29.88671875" bestFit="1" customWidth="1"/>
    <col min="7470" max="7470" width="19.88671875" bestFit="1" customWidth="1"/>
    <col min="7471" max="7472" width="24.21875" bestFit="1" customWidth="1"/>
    <col min="7473" max="7473" width="29.88671875" bestFit="1" customWidth="1"/>
    <col min="7474" max="7474" width="19.88671875" bestFit="1" customWidth="1"/>
    <col min="7475" max="7476" width="24.21875" bestFit="1" customWidth="1"/>
    <col min="7477" max="7477" width="29.88671875" bestFit="1" customWidth="1"/>
    <col min="7478" max="7478" width="19.88671875" bestFit="1" customWidth="1"/>
    <col min="7479" max="7480" width="24.21875" bestFit="1" customWidth="1"/>
    <col min="7481" max="7481" width="32.44140625" bestFit="1" customWidth="1"/>
    <col min="7482" max="7482" width="22.5546875" bestFit="1" customWidth="1"/>
    <col min="7483" max="7484" width="24.21875" bestFit="1" customWidth="1"/>
    <col min="7485" max="7485" width="29.88671875" bestFit="1" customWidth="1"/>
    <col min="7486" max="7486" width="19.88671875" bestFit="1" customWidth="1"/>
    <col min="7487" max="7488" width="24.21875" bestFit="1" customWidth="1"/>
    <col min="7489" max="7489" width="29.88671875" bestFit="1" customWidth="1"/>
    <col min="7490" max="7490" width="19.88671875" bestFit="1" customWidth="1"/>
    <col min="7491" max="7492" width="24.21875" bestFit="1" customWidth="1"/>
    <col min="7493" max="7493" width="29.88671875" bestFit="1" customWidth="1"/>
    <col min="7494" max="7494" width="19.88671875" bestFit="1" customWidth="1"/>
    <col min="7495" max="7496" width="24.21875" bestFit="1" customWidth="1"/>
    <col min="7497" max="7497" width="29.88671875" bestFit="1" customWidth="1"/>
    <col min="7498" max="7498" width="19.88671875" bestFit="1" customWidth="1"/>
    <col min="7499" max="7500" width="24.21875" bestFit="1" customWidth="1"/>
    <col min="7501" max="7501" width="32.44140625" bestFit="1" customWidth="1"/>
    <col min="7502" max="7502" width="22.5546875" bestFit="1" customWidth="1"/>
    <col min="7503" max="7504" width="24.21875" bestFit="1" customWidth="1"/>
    <col min="7505" max="7505" width="29.88671875" bestFit="1" customWidth="1"/>
    <col min="7506" max="7506" width="19.88671875" bestFit="1" customWidth="1"/>
    <col min="7507" max="7508" width="24.21875" bestFit="1" customWidth="1"/>
    <col min="7509" max="7509" width="29.88671875" bestFit="1" customWidth="1"/>
    <col min="7510" max="7510" width="19.88671875" bestFit="1" customWidth="1"/>
    <col min="7511" max="7512" width="24.21875" bestFit="1" customWidth="1"/>
    <col min="7513" max="7513" width="29.88671875" bestFit="1" customWidth="1"/>
    <col min="7514" max="7514" width="19.88671875" bestFit="1" customWidth="1"/>
    <col min="7515" max="7516" width="24.21875" bestFit="1" customWidth="1"/>
    <col min="7517" max="7517" width="29.88671875" bestFit="1" customWidth="1"/>
    <col min="7518" max="7518" width="19.88671875" bestFit="1" customWidth="1"/>
    <col min="7519" max="7520" width="24.21875" bestFit="1" customWidth="1"/>
    <col min="7521" max="7521" width="29.88671875" bestFit="1" customWidth="1"/>
    <col min="7522" max="7522" width="19.88671875" bestFit="1" customWidth="1"/>
    <col min="7523" max="7524" width="24.21875" bestFit="1" customWidth="1"/>
    <col min="7525" max="7525" width="29.88671875" bestFit="1" customWidth="1"/>
    <col min="7526" max="7526" width="19.88671875" bestFit="1" customWidth="1"/>
    <col min="7527" max="7528" width="24.21875" bestFit="1" customWidth="1"/>
    <col min="7529" max="7529" width="29.88671875" bestFit="1" customWidth="1"/>
    <col min="7530" max="7530" width="19.88671875" bestFit="1" customWidth="1"/>
    <col min="7531" max="7532" width="24.21875" bestFit="1" customWidth="1"/>
    <col min="7533" max="7533" width="29.88671875" bestFit="1" customWidth="1"/>
    <col min="7534" max="7534" width="19.88671875" bestFit="1" customWidth="1"/>
    <col min="7535" max="7536" width="24.21875" bestFit="1" customWidth="1"/>
    <col min="7537" max="7537" width="29.88671875" bestFit="1" customWidth="1"/>
    <col min="7538" max="7538" width="19.88671875" bestFit="1" customWidth="1"/>
    <col min="7539" max="7540" width="24.21875" bestFit="1" customWidth="1"/>
    <col min="7541" max="7541" width="29.88671875" bestFit="1" customWidth="1"/>
    <col min="7542" max="7542" width="19.88671875" bestFit="1" customWidth="1"/>
    <col min="7543" max="7544" width="24.21875" bestFit="1" customWidth="1"/>
    <col min="7545" max="7545" width="29.88671875" bestFit="1" customWidth="1"/>
    <col min="7546" max="7546" width="19.88671875" bestFit="1" customWidth="1"/>
    <col min="7547" max="7548" width="24.21875" bestFit="1" customWidth="1"/>
    <col min="7549" max="7549" width="32.44140625" bestFit="1" customWidth="1"/>
    <col min="7550" max="7550" width="22.5546875" bestFit="1" customWidth="1"/>
    <col min="7551" max="7552" width="24.21875" bestFit="1" customWidth="1"/>
    <col min="7553" max="7553" width="29.88671875" bestFit="1" customWidth="1"/>
    <col min="7554" max="7554" width="19.88671875" bestFit="1" customWidth="1"/>
    <col min="7555" max="7556" width="24.21875" bestFit="1" customWidth="1"/>
    <col min="7557" max="7557" width="29.88671875" bestFit="1" customWidth="1"/>
    <col min="7558" max="7558" width="19.88671875" bestFit="1" customWidth="1"/>
    <col min="7559" max="7560" width="24.21875" bestFit="1" customWidth="1"/>
    <col min="7561" max="7561" width="29.88671875" bestFit="1" customWidth="1"/>
    <col min="7562" max="7562" width="19.88671875" bestFit="1" customWidth="1"/>
    <col min="7563" max="7564" width="24.21875" bestFit="1" customWidth="1"/>
    <col min="7565" max="7565" width="29.88671875" bestFit="1" customWidth="1"/>
    <col min="7566" max="7566" width="19.88671875" bestFit="1" customWidth="1"/>
    <col min="7567" max="7568" width="24.21875" bestFit="1" customWidth="1"/>
    <col min="7569" max="7569" width="29.88671875" bestFit="1" customWidth="1"/>
    <col min="7570" max="7570" width="19.88671875" bestFit="1" customWidth="1"/>
    <col min="7571" max="7572" width="24.21875" bestFit="1" customWidth="1"/>
    <col min="7573" max="7573" width="29.88671875" bestFit="1" customWidth="1"/>
    <col min="7574" max="7574" width="19.88671875" bestFit="1" customWidth="1"/>
    <col min="7575" max="7576" width="24.21875" bestFit="1" customWidth="1"/>
    <col min="7577" max="7577" width="29.88671875" bestFit="1" customWidth="1"/>
    <col min="7578" max="7578" width="19.88671875" bestFit="1" customWidth="1"/>
    <col min="7579" max="7580" width="24.21875" bestFit="1" customWidth="1"/>
    <col min="7581" max="7581" width="29.88671875" bestFit="1" customWidth="1"/>
    <col min="7582" max="7582" width="19.88671875" bestFit="1" customWidth="1"/>
    <col min="7583" max="7584" width="24.21875" bestFit="1" customWidth="1"/>
    <col min="7585" max="7585" width="29.88671875" bestFit="1" customWidth="1"/>
    <col min="7586" max="7586" width="19.88671875" bestFit="1" customWidth="1"/>
    <col min="7587" max="7588" width="24.21875" bestFit="1" customWidth="1"/>
    <col min="7589" max="7589" width="29.88671875" bestFit="1" customWidth="1"/>
    <col min="7590" max="7590" width="19.88671875" bestFit="1" customWidth="1"/>
    <col min="7591" max="7592" width="24.21875" bestFit="1" customWidth="1"/>
    <col min="7593" max="7593" width="29.88671875" bestFit="1" customWidth="1"/>
    <col min="7594" max="7594" width="19.88671875" bestFit="1" customWidth="1"/>
    <col min="7595" max="7596" width="24.21875" bestFit="1" customWidth="1"/>
    <col min="7597" max="7597" width="29.88671875" bestFit="1" customWidth="1"/>
    <col min="7598" max="7598" width="19.88671875" bestFit="1" customWidth="1"/>
    <col min="7599" max="7600" width="24.21875" bestFit="1" customWidth="1"/>
    <col min="7601" max="7601" width="29.88671875" bestFit="1" customWidth="1"/>
    <col min="7602" max="7602" width="19.88671875" bestFit="1" customWidth="1"/>
    <col min="7603" max="7604" width="24.21875" bestFit="1" customWidth="1"/>
    <col min="7605" max="7605" width="29.88671875" bestFit="1" customWidth="1"/>
    <col min="7606" max="7606" width="19.88671875" bestFit="1" customWidth="1"/>
    <col min="7607" max="7608" width="24.21875" bestFit="1" customWidth="1"/>
    <col min="7609" max="7609" width="29.88671875" bestFit="1" customWidth="1"/>
    <col min="7610" max="7610" width="19.88671875" bestFit="1" customWidth="1"/>
    <col min="7611" max="7612" width="24.21875" bestFit="1" customWidth="1"/>
    <col min="7613" max="7613" width="32.44140625" bestFit="1" customWidth="1"/>
    <col min="7614" max="7614" width="22.5546875" bestFit="1" customWidth="1"/>
    <col min="7615" max="7616" width="24.21875" bestFit="1" customWidth="1"/>
    <col min="7617" max="7617" width="29.88671875" bestFit="1" customWidth="1"/>
    <col min="7618" max="7618" width="19.88671875" bestFit="1" customWidth="1"/>
    <col min="7619" max="7620" width="24.21875" bestFit="1" customWidth="1"/>
    <col min="7621" max="7621" width="29.88671875" bestFit="1" customWidth="1"/>
    <col min="7622" max="7622" width="19.88671875" bestFit="1" customWidth="1"/>
    <col min="7623" max="7624" width="24.21875" bestFit="1" customWidth="1"/>
    <col min="7625" max="7625" width="29.88671875" bestFit="1" customWidth="1"/>
    <col min="7626" max="7626" width="19.88671875" bestFit="1" customWidth="1"/>
    <col min="7627" max="7628" width="24.21875" bestFit="1" customWidth="1"/>
    <col min="7629" max="7629" width="29.88671875" bestFit="1" customWidth="1"/>
    <col min="7630" max="7630" width="19.88671875" bestFit="1" customWidth="1"/>
    <col min="7631" max="7632" width="24.21875" bestFit="1" customWidth="1"/>
    <col min="7633" max="7633" width="29.88671875" bestFit="1" customWidth="1"/>
    <col min="7634" max="7634" width="19.88671875" bestFit="1" customWidth="1"/>
    <col min="7635" max="7636" width="24.21875" bestFit="1" customWidth="1"/>
    <col min="7637" max="7637" width="29.88671875" bestFit="1" customWidth="1"/>
    <col min="7638" max="7638" width="19.88671875" bestFit="1" customWidth="1"/>
    <col min="7639" max="7640" width="24.21875" bestFit="1" customWidth="1"/>
    <col min="7641" max="7641" width="29.88671875" bestFit="1" customWidth="1"/>
    <col min="7642" max="7642" width="19.88671875" bestFit="1" customWidth="1"/>
    <col min="7643" max="7644" width="24.21875" bestFit="1" customWidth="1"/>
    <col min="7645" max="7645" width="32.44140625" bestFit="1" customWidth="1"/>
    <col min="7646" max="7646" width="22.5546875" bestFit="1" customWidth="1"/>
    <col min="7647" max="7648" width="24.21875" bestFit="1" customWidth="1"/>
    <col min="7649" max="7649" width="29.88671875" bestFit="1" customWidth="1"/>
    <col min="7650" max="7650" width="19.88671875" bestFit="1" customWidth="1"/>
    <col min="7651" max="7652" width="24.21875" bestFit="1" customWidth="1"/>
    <col min="7653" max="7653" width="29.88671875" bestFit="1" customWidth="1"/>
    <col min="7654" max="7654" width="19.88671875" bestFit="1" customWidth="1"/>
    <col min="7655" max="7656" width="24.21875" bestFit="1" customWidth="1"/>
    <col min="7657" max="7657" width="32.44140625" bestFit="1" customWidth="1"/>
    <col min="7658" max="7658" width="22.5546875" bestFit="1" customWidth="1"/>
    <col min="7659" max="7660" width="24.21875" bestFit="1" customWidth="1"/>
    <col min="7661" max="7661" width="29.88671875" bestFit="1" customWidth="1"/>
    <col min="7662" max="7662" width="19.88671875" bestFit="1" customWidth="1"/>
    <col min="7663" max="7664" width="24.21875" bestFit="1" customWidth="1"/>
    <col min="7665" max="7665" width="29.88671875" bestFit="1" customWidth="1"/>
    <col min="7666" max="7666" width="19.88671875" bestFit="1" customWidth="1"/>
    <col min="7667" max="7668" width="24.21875" bestFit="1" customWidth="1"/>
    <col min="7669" max="7669" width="29.88671875" bestFit="1" customWidth="1"/>
    <col min="7670" max="7670" width="19.88671875" bestFit="1" customWidth="1"/>
    <col min="7671" max="7672" width="24.21875" bestFit="1" customWidth="1"/>
    <col min="7673" max="7673" width="29.88671875" bestFit="1" customWidth="1"/>
    <col min="7674" max="7674" width="19.88671875" bestFit="1" customWidth="1"/>
    <col min="7675" max="7676" width="24.21875" bestFit="1" customWidth="1"/>
    <col min="7677" max="7677" width="29.88671875" bestFit="1" customWidth="1"/>
    <col min="7678" max="7678" width="19.88671875" bestFit="1" customWidth="1"/>
    <col min="7679" max="7680" width="24.21875" bestFit="1" customWidth="1"/>
    <col min="7681" max="7681" width="32.44140625" bestFit="1" customWidth="1"/>
    <col min="7682" max="7682" width="22.5546875" bestFit="1" customWidth="1"/>
    <col min="7683" max="7684" width="24.21875" bestFit="1" customWidth="1"/>
    <col min="7685" max="7685" width="29.88671875" bestFit="1" customWidth="1"/>
    <col min="7686" max="7686" width="19.88671875" bestFit="1" customWidth="1"/>
    <col min="7687" max="7688" width="24.21875" bestFit="1" customWidth="1"/>
    <col min="7689" max="7689" width="29.88671875" bestFit="1" customWidth="1"/>
    <col min="7690" max="7690" width="19.88671875" bestFit="1" customWidth="1"/>
    <col min="7691" max="7692" width="24.21875" bestFit="1" customWidth="1"/>
    <col min="7693" max="7693" width="29.88671875" bestFit="1" customWidth="1"/>
    <col min="7694" max="7694" width="19.88671875" bestFit="1" customWidth="1"/>
    <col min="7695" max="7696" width="24.21875" bestFit="1" customWidth="1"/>
    <col min="7697" max="7697" width="31.44140625" bestFit="1" customWidth="1"/>
    <col min="7698" max="7698" width="21.5546875" bestFit="1" customWidth="1"/>
    <col min="7699" max="7700" width="24.21875" bestFit="1" customWidth="1"/>
    <col min="7701" max="7701" width="29.88671875" bestFit="1" customWidth="1"/>
    <col min="7702" max="7702" width="19.88671875" bestFit="1" customWidth="1"/>
    <col min="7703" max="7704" width="24.21875" bestFit="1" customWidth="1"/>
    <col min="7705" max="7705" width="29.88671875" bestFit="1" customWidth="1"/>
    <col min="7706" max="7706" width="19.88671875" bestFit="1" customWidth="1"/>
    <col min="7707" max="7708" width="24.21875" bestFit="1" customWidth="1"/>
    <col min="7709" max="7709" width="29.88671875" bestFit="1" customWidth="1"/>
    <col min="7710" max="7710" width="19.88671875" bestFit="1" customWidth="1"/>
    <col min="7711" max="7712" width="24.21875" bestFit="1" customWidth="1"/>
    <col min="7713" max="7713" width="29.88671875" bestFit="1" customWidth="1"/>
    <col min="7714" max="7714" width="19.88671875" bestFit="1" customWidth="1"/>
    <col min="7715" max="7716" width="24.21875" bestFit="1" customWidth="1"/>
    <col min="7717" max="7717" width="29.88671875" bestFit="1" customWidth="1"/>
    <col min="7718" max="7718" width="19.88671875" bestFit="1" customWidth="1"/>
    <col min="7719" max="7720" width="24.21875" bestFit="1" customWidth="1"/>
    <col min="7721" max="7721" width="32.44140625" bestFit="1" customWidth="1"/>
    <col min="7722" max="7722" width="22.5546875" bestFit="1" customWidth="1"/>
    <col min="7723" max="7724" width="24.21875" bestFit="1" customWidth="1"/>
    <col min="7725" max="7725" width="29.88671875" bestFit="1" customWidth="1"/>
    <col min="7726" max="7726" width="19.88671875" bestFit="1" customWidth="1"/>
    <col min="7727" max="7728" width="24.21875" bestFit="1" customWidth="1"/>
    <col min="7729" max="7729" width="29.88671875" bestFit="1" customWidth="1"/>
    <col min="7730" max="7730" width="19.88671875" bestFit="1" customWidth="1"/>
    <col min="7731" max="7732" width="24.21875" bestFit="1" customWidth="1"/>
    <col min="7733" max="7733" width="29.88671875" bestFit="1" customWidth="1"/>
    <col min="7734" max="7734" width="19.88671875" bestFit="1" customWidth="1"/>
    <col min="7735" max="7736" width="24.21875" bestFit="1" customWidth="1"/>
    <col min="7737" max="7737" width="29.88671875" bestFit="1" customWidth="1"/>
    <col min="7738" max="7738" width="19.88671875" bestFit="1" customWidth="1"/>
    <col min="7739" max="7740" width="24.21875" bestFit="1" customWidth="1"/>
    <col min="7741" max="7741" width="29.88671875" bestFit="1" customWidth="1"/>
    <col min="7742" max="7742" width="19.88671875" bestFit="1" customWidth="1"/>
    <col min="7743" max="7744" width="24.21875" bestFit="1" customWidth="1"/>
    <col min="7745" max="7745" width="29.88671875" bestFit="1" customWidth="1"/>
    <col min="7746" max="7746" width="19.88671875" bestFit="1" customWidth="1"/>
    <col min="7747" max="7748" width="24.21875" bestFit="1" customWidth="1"/>
    <col min="7749" max="7749" width="29.88671875" bestFit="1" customWidth="1"/>
    <col min="7750" max="7750" width="19.88671875" bestFit="1" customWidth="1"/>
    <col min="7751" max="7752" width="24.21875" bestFit="1" customWidth="1"/>
    <col min="7753" max="7753" width="31.44140625" bestFit="1" customWidth="1"/>
    <col min="7754" max="7754" width="21.5546875" bestFit="1" customWidth="1"/>
    <col min="7755" max="7756" width="24.21875" bestFit="1" customWidth="1"/>
    <col min="7757" max="7757" width="32.44140625" bestFit="1" customWidth="1"/>
    <col min="7758" max="7758" width="22.5546875" bestFit="1" customWidth="1"/>
    <col min="7759" max="7760" width="24.21875" bestFit="1" customWidth="1"/>
    <col min="7761" max="7761" width="29.88671875" bestFit="1" customWidth="1"/>
    <col min="7762" max="7762" width="19.88671875" bestFit="1" customWidth="1"/>
    <col min="7763" max="7764" width="24.21875" bestFit="1" customWidth="1"/>
    <col min="7765" max="7765" width="29.88671875" bestFit="1" customWidth="1"/>
    <col min="7766" max="7766" width="19.88671875" bestFit="1" customWidth="1"/>
    <col min="7767" max="7768" width="24.21875" bestFit="1" customWidth="1"/>
    <col min="7769" max="7769" width="29.88671875" bestFit="1" customWidth="1"/>
    <col min="7770" max="7770" width="19.88671875" bestFit="1" customWidth="1"/>
    <col min="7771" max="7772" width="24.21875" bestFit="1" customWidth="1"/>
    <col min="7773" max="7773" width="29.88671875" bestFit="1" customWidth="1"/>
    <col min="7774" max="7774" width="19.88671875" bestFit="1" customWidth="1"/>
    <col min="7775" max="7776" width="24.21875" bestFit="1" customWidth="1"/>
    <col min="7777" max="7777" width="29.88671875" bestFit="1" customWidth="1"/>
    <col min="7778" max="7778" width="19.88671875" bestFit="1" customWidth="1"/>
    <col min="7779" max="7780" width="24.21875" bestFit="1" customWidth="1"/>
    <col min="7781" max="7781" width="29.88671875" bestFit="1" customWidth="1"/>
    <col min="7782" max="7782" width="19.88671875" bestFit="1" customWidth="1"/>
    <col min="7783" max="7784" width="24.21875" bestFit="1" customWidth="1"/>
    <col min="7785" max="7785" width="29.88671875" bestFit="1" customWidth="1"/>
    <col min="7786" max="7786" width="19.88671875" bestFit="1" customWidth="1"/>
    <col min="7787" max="7788" width="24.21875" bestFit="1" customWidth="1"/>
    <col min="7789" max="7789" width="31.44140625" bestFit="1" customWidth="1"/>
    <col min="7790" max="7790" width="21.5546875" bestFit="1" customWidth="1"/>
    <col min="7791" max="7792" width="24.21875" bestFit="1" customWidth="1"/>
    <col min="7793" max="7793" width="29.88671875" bestFit="1" customWidth="1"/>
    <col min="7794" max="7794" width="19.88671875" bestFit="1" customWidth="1"/>
    <col min="7795" max="7796" width="24.21875" bestFit="1" customWidth="1"/>
    <col min="7797" max="7797" width="32.44140625" bestFit="1" customWidth="1"/>
    <col min="7798" max="7798" width="22.5546875" bestFit="1" customWidth="1"/>
    <col min="7799" max="7800" width="24.21875" bestFit="1" customWidth="1"/>
    <col min="7801" max="7801" width="29.88671875" bestFit="1" customWidth="1"/>
    <col min="7802" max="7802" width="19.88671875" bestFit="1" customWidth="1"/>
    <col min="7803" max="7804" width="24.21875" bestFit="1" customWidth="1"/>
    <col min="7805" max="7805" width="29.88671875" bestFit="1" customWidth="1"/>
    <col min="7806" max="7806" width="19.88671875" bestFit="1" customWidth="1"/>
    <col min="7807" max="7808" width="24.21875" bestFit="1" customWidth="1"/>
    <col min="7809" max="7809" width="29.88671875" bestFit="1" customWidth="1"/>
    <col min="7810" max="7810" width="19.88671875" bestFit="1" customWidth="1"/>
    <col min="7811" max="7812" width="24.21875" bestFit="1" customWidth="1"/>
    <col min="7813" max="7813" width="29.88671875" bestFit="1" customWidth="1"/>
    <col min="7814" max="7814" width="19.88671875" bestFit="1" customWidth="1"/>
    <col min="7815" max="7816" width="24.21875" bestFit="1" customWidth="1"/>
    <col min="7817" max="7817" width="29.88671875" bestFit="1" customWidth="1"/>
    <col min="7818" max="7818" width="19.88671875" bestFit="1" customWidth="1"/>
    <col min="7819" max="7820" width="24.21875" bestFit="1" customWidth="1"/>
    <col min="7821" max="7821" width="29.88671875" bestFit="1" customWidth="1"/>
    <col min="7822" max="7822" width="19.88671875" bestFit="1" customWidth="1"/>
    <col min="7823" max="7824" width="24.21875" bestFit="1" customWidth="1"/>
    <col min="7825" max="7825" width="29.88671875" bestFit="1" customWidth="1"/>
    <col min="7826" max="7826" width="19.88671875" bestFit="1" customWidth="1"/>
    <col min="7827" max="7828" width="24.21875" bestFit="1" customWidth="1"/>
    <col min="7829" max="7829" width="32.44140625" bestFit="1" customWidth="1"/>
    <col min="7830" max="7830" width="22.5546875" bestFit="1" customWidth="1"/>
    <col min="7831" max="7832" width="24.21875" bestFit="1" customWidth="1"/>
    <col min="7833" max="7833" width="29.88671875" bestFit="1" customWidth="1"/>
    <col min="7834" max="7834" width="19.88671875" bestFit="1" customWidth="1"/>
    <col min="7835" max="7836" width="24.21875" bestFit="1" customWidth="1"/>
    <col min="7837" max="7837" width="31.44140625" bestFit="1" customWidth="1"/>
    <col min="7838" max="7838" width="21.5546875" bestFit="1" customWidth="1"/>
    <col min="7839" max="7840" width="24.21875" bestFit="1" customWidth="1"/>
    <col min="7841" max="7841" width="32.44140625" bestFit="1" customWidth="1"/>
    <col min="7842" max="7842" width="22.5546875" bestFit="1" customWidth="1"/>
    <col min="7843" max="7844" width="24.21875" bestFit="1" customWidth="1"/>
    <col min="7845" max="7845" width="29.88671875" bestFit="1" customWidth="1"/>
    <col min="7846" max="7846" width="19.88671875" bestFit="1" customWidth="1"/>
    <col min="7847" max="7848" width="24.21875" bestFit="1" customWidth="1"/>
    <col min="7849" max="7849" width="32.44140625" bestFit="1" customWidth="1"/>
    <col min="7850" max="7850" width="22.5546875" bestFit="1" customWidth="1"/>
    <col min="7851" max="7852" width="24.21875" bestFit="1" customWidth="1"/>
    <col min="7853" max="7853" width="29.88671875" bestFit="1" customWidth="1"/>
    <col min="7854" max="7854" width="19.88671875" bestFit="1" customWidth="1"/>
    <col min="7855" max="7856" width="24.21875" bestFit="1" customWidth="1"/>
    <col min="7857" max="7857" width="29.88671875" bestFit="1" customWidth="1"/>
    <col min="7858" max="7858" width="19.88671875" bestFit="1" customWidth="1"/>
    <col min="7859" max="7860" width="24.21875" bestFit="1" customWidth="1"/>
    <col min="7861" max="7861" width="29.88671875" bestFit="1" customWidth="1"/>
    <col min="7862" max="7862" width="19.88671875" bestFit="1" customWidth="1"/>
    <col min="7863" max="7864" width="24.21875" bestFit="1" customWidth="1"/>
    <col min="7865" max="7865" width="29.88671875" bestFit="1" customWidth="1"/>
    <col min="7866" max="7866" width="19.88671875" bestFit="1" customWidth="1"/>
    <col min="7867" max="7868" width="24.21875" bestFit="1" customWidth="1"/>
    <col min="7869" max="7869" width="29.88671875" bestFit="1" customWidth="1"/>
    <col min="7870" max="7870" width="19.88671875" bestFit="1" customWidth="1"/>
    <col min="7871" max="7872" width="24.21875" bestFit="1" customWidth="1"/>
    <col min="7873" max="7873" width="29.88671875" bestFit="1" customWidth="1"/>
    <col min="7874" max="7874" width="19.88671875" bestFit="1" customWidth="1"/>
    <col min="7875" max="7876" width="24.21875" bestFit="1" customWidth="1"/>
    <col min="7877" max="7877" width="29.88671875" bestFit="1" customWidth="1"/>
    <col min="7878" max="7878" width="19.88671875" bestFit="1" customWidth="1"/>
    <col min="7879" max="7880" width="24.21875" bestFit="1" customWidth="1"/>
    <col min="7881" max="7881" width="29.88671875" bestFit="1" customWidth="1"/>
    <col min="7882" max="7882" width="19.88671875" bestFit="1" customWidth="1"/>
    <col min="7883" max="7884" width="24.21875" bestFit="1" customWidth="1"/>
    <col min="7885" max="7885" width="29.88671875" bestFit="1" customWidth="1"/>
    <col min="7886" max="7886" width="19.88671875" bestFit="1" customWidth="1"/>
    <col min="7887" max="7888" width="24.21875" bestFit="1" customWidth="1"/>
    <col min="7889" max="7889" width="29.88671875" bestFit="1" customWidth="1"/>
    <col min="7890" max="7890" width="19.88671875" bestFit="1" customWidth="1"/>
    <col min="7891" max="7892" width="24.21875" bestFit="1" customWidth="1"/>
    <col min="7893" max="7893" width="29.88671875" bestFit="1" customWidth="1"/>
    <col min="7894" max="7894" width="19.88671875" bestFit="1" customWidth="1"/>
    <col min="7895" max="7896" width="24.21875" bestFit="1" customWidth="1"/>
    <col min="7897" max="7897" width="31.44140625" bestFit="1" customWidth="1"/>
    <col min="7898" max="7898" width="21.5546875" bestFit="1" customWidth="1"/>
    <col min="7899" max="7900" width="24.21875" bestFit="1" customWidth="1"/>
    <col min="7901" max="7901" width="29.88671875" bestFit="1" customWidth="1"/>
    <col min="7902" max="7902" width="19.88671875" bestFit="1" customWidth="1"/>
    <col min="7903" max="7904" width="24.21875" bestFit="1" customWidth="1"/>
    <col min="7905" max="7905" width="32.44140625" bestFit="1" customWidth="1"/>
    <col min="7906" max="7906" width="22.5546875" bestFit="1" customWidth="1"/>
    <col min="7907" max="7908" width="24.21875" bestFit="1" customWidth="1"/>
    <col min="7909" max="7909" width="31.44140625" bestFit="1" customWidth="1"/>
    <col min="7910" max="7910" width="21.5546875" bestFit="1" customWidth="1"/>
    <col min="7911" max="7912" width="24.21875" bestFit="1" customWidth="1"/>
    <col min="7913" max="7913" width="29.88671875" bestFit="1" customWidth="1"/>
    <col min="7914" max="7914" width="19.88671875" bestFit="1" customWidth="1"/>
    <col min="7915" max="7916" width="24.21875" bestFit="1" customWidth="1"/>
    <col min="7917" max="7917" width="29.88671875" bestFit="1" customWidth="1"/>
    <col min="7918" max="7918" width="19.88671875" bestFit="1" customWidth="1"/>
    <col min="7919" max="7920" width="24.21875" bestFit="1" customWidth="1"/>
    <col min="7921" max="7921" width="29.88671875" bestFit="1" customWidth="1"/>
    <col min="7922" max="7922" width="19.88671875" bestFit="1" customWidth="1"/>
    <col min="7923" max="7924" width="24.21875" bestFit="1" customWidth="1"/>
    <col min="7925" max="7925" width="29.88671875" bestFit="1" customWidth="1"/>
    <col min="7926" max="7926" width="19.88671875" bestFit="1" customWidth="1"/>
    <col min="7927" max="7928" width="24.21875" bestFit="1" customWidth="1"/>
    <col min="7929" max="7929" width="29.88671875" bestFit="1" customWidth="1"/>
    <col min="7930" max="7930" width="19.88671875" bestFit="1" customWidth="1"/>
    <col min="7931" max="7932" width="24.21875" bestFit="1" customWidth="1"/>
    <col min="7933" max="7933" width="29.88671875" bestFit="1" customWidth="1"/>
    <col min="7934" max="7934" width="19.88671875" bestFit="1" customWidth="1"/>
    <col min="7935" max="7936" width="24.21875" bestFit="1" customWidth="1"/>
    <col min="7937" max="7937" width="29.88671875" bestFit="1" customWidth="1"/>
    <col min="7938" max="7938" width="19.88671875" bestFit="1" customWidth="1"/>
    <col min="7939" max="7940" width="24.21875" bestFit="1" customWidth="1"/>
    <col min="7941" max="7941" width="32.44140625" bestFit="1" customWidth="1"/>
    <col min="7942" max="7942" width="22.5546875" bestFit="1" customWidth="1"/>
    <col min="7943" max="7944" width="24.21875" bestFit="1" customWidth="1"/>
    <col min="7945" max="7945" width="31.44140625" bestFit="1" customWidth="1"/>
    <col min="7946" max="7946" width="21.5546875" bestFit="1" customWidth="1"/>
    <col min="7947" max="7948" width="24.21875" bestFit="1" customWidth="1"/>
    <col min="7949" max="7949" width="29.88671875" bestFit="1" customWidth="1"/>
    <col min="7950" max="7950" width="19.88671875" bestFit="1" customWidth="1"/>
    <col min="7951" max="7952" width="24.21875" bestFit="1" customWidth="1"/>
    <col min="7953" max="7953" width="29.88671875" bestFit="1" customWidth="1"/>
    <col min="7954" max="7954" width="19.88671875" bestFit="1" customWidth="1"/>
    <col min="7955" max="7956" width="24.21875" bestFit="1" customWidth="1"/>
    <col min="7957" max="7957" width="29.88671875" bestFit="1" customWidth="1"/>
    <col min="7958" max="7958" width="19.88671875" bestFit="1" customWidth="1"/>
    <col min="7959" max="7960" width="24.21875" bestFit="1" customWidth="1"/>
    <col min="7961" max="7961" width="29.88671875" bestFit="1" customWidth="1"/>
    <col min="7962" max="7962" width="19.88671875" bestFit="1" customWidth="1"/>
    <col min="7963" max="7964" width="24.21875" bestFit="1" customWidth="1"/>
    <col min="7965" max="7965" width="29.88671875" bestFit="1" customWidth="1"/>
    <col min="7966" max="7966" width="19.88671875" bestFit="1" customWidth="1"/>
    <col min="7967" max="7968" width="24.21875" bestFit="1" customWidth="1"/>
    <col min="7969" max="7969" width="29.88671875" bestFit="1" customWidth="1"/>
    <col min="7970" max="7970" width="19.88671875" bestFit="1" customWidth="1"/>
    <col min="7971" max="7972" width="24.21875" bestFit="1" customWidth="1"/>
    <col min="7973" max="7973" width="29.88671875" bestFit="1" customWidth="1"/>
    <col min="7974" max="7974" width="19.88671875" bestFit="1" customWidth="1"/>
    <col min="7975" max="7976" width="24.21875" bestFit="1" customWidth="1"/>
    <col min="7977" max="7977" width="32.44140625" bestFit="1" customWidth="1"/>
    <col min="7978" max="7978" width="22.5546875" bestFit="1" customWidth="1"/>
    <col min="7979" max="7980" width="24.21875" bestFit="1" customWidth="1"/>
    <col min="7981" max="7981" width="32.44140625" bestFit="1" customWidth="1"/>
    <col min="7982" max="7982" width="22.5546875" bestFit="1" customWidth="1"/>
    <col min="7983" max="7984" width="24.21875" bestFit="1" customWidth="1"/>
    <col min="7985" max="7985" width="29.88671875" bestFit="1" customWidth="1"/>
    <col min="7986" max="7986" width="19.88671875" bestFit="1" customWidth="1"/>
    <col min="7987" max="7988" width="24.21875" bestFit="1" customWidth="1"/>
    <col min="7989" max="7989" width="29.88671875" bestFit="1" customWidth="1"/>
    <col min="7990" max="7990" width="19.88671875" bestFit="1" customWidth="1"/>
    <col min="7991" max="7992" width="24.21875" bestFit="1" customWidth="1"/>
    <col min="7993" max="7993" width="29.88671875" bestFit="1" customWidth="1"/>
    <col min="7994" max="7994" width="19.88671875" bestFit="1" customWidth="1"/>
    <col min="7995" max="7996" width="24.21875" bestFit="1" customWidth="1"/>
    <col min="7997" max="7997" width="29.88671875" bestFit="1" customWidth="1"/>
    <col min="7998" max="7998" width="19.88671875" bestFit="1" customWidth="1"/>
    <col min="7999" max="8000" width="24.21875" bestFit="1" customWidth="1"/>
    <col min="8001" max="8001" width="31.44140625" bestFit="1" customWidth="1"/>
    <col min="8002" max="8002" width="21.5546875" bestFit="1" customWidth="1"/>
    <col min="8003" max="8004" width="24.21875" bestFit="1" customWidth="1"/>
    <col min="8005" max="8005" width="29.88671875" bestFit="1" customWidth="1"/>
    <col min="8006" max="8006" width="19.88671875" bestFit="1" customWidth="1"/>
    <col min="8007" max="8008" width="24.21875" bestFit="1" customWidth="1"/>
    <col min="8009" max="8009" width="29.88671875" bestFit="1" customWidth="1"/>
    <col min="8010" max="8010" width="19.88671875" bestFit="1" customWidth="1"/>
    <col min="8011" max="8012" width="24.21875" bestFit="1" customWidth="1"/>
    <col min="8013" max="8013" width="29.88671875" bestFit="1" customWidth="1"/>
    <col min="8014" max="8014" width="19.88671875" bestFit="1" customWidth="1"/>
    <col min="8015" max="8016" width="24.21875" bestFit="1" customWidth="1"/>
    <col min="8017" max="8017" width="31.44140625" bestFit="1" customWidth="1"/>
    <col min="8018" max="8018" width="21.5546875" bestFit="1" customWidth="1"/>
    <col min="8019" max="8020" width="24.21875" bestFit="1" customWidth="1"/>
    <col min="8021" max="8021" width="29.88671875" bestFit="1" customWidth="1"/>
    <col min="8022" max="8022" width="19.88671875" bestFit="1" customWidth="1"/>
    <col min="8023" max="8024" width="24.21875" bestFit="1" customWidth="1"/>
    <col min="8025" max="8025" width="29.88671875" bestFit="1" customWidth="1"/>
    <col min="8026" max="8026" width="19.88671875" bestFit="1" customWidth="1"/>
    <col min="8027" max="8028" width="24.21875" bestFit="1" customWidth="1"/>
    <col min="8029" max="8029" width="29.88671875" bestFit="1" customWidth="1"/>
    <col min="8030" max="8030" width="19.88671875" bestFit="1" customWidth="1"/>
    <col min="8031" max="8032" width="24.21875" bestFit="1" customWidth="1"/>
    <col min="8033" max="8033" width="29.88671875" bestFit="1" customWidth="1"/>
    <col min="8034" max="8034" width="19.88671875" bestFit="1" customWidth="1"/>
    <col min="8035" max="8036" width="24.21875" bestFit="1" customWidth="1"/>
    <col min="8037" max="8037" width="32.44140625" bestFit="1" customWidth="1"/>
    <col min="8038" max="8038" width="22.5546875" bestFit="1" customWidth="1"/>
    <col min="8039" max="8040" width="24.21875" bestFit="1" customWidth="1"/>
    <col min="8041" max="8041" width="29.88671875" bestFit="1" customWidth="1"/>
    <col min="8042" max="8042" width="19.88671875" bestFit="1" customWidth="1"/>
    <col min="8043" max="8044" width="24.21875" bestFit="1" customWidth="1"/>
    <col min="8045" max="8045" width="29.88671875" bestFit="1" customWidth="1"/>
    <col min="8046" max="8046" width="19.88671875" bestFit="1" customWidth="1"/>
    <col min="8047" max="8048" width="24.21875" bestFit="1" customWidth="1"/>
    <col min="8049" max="8049" width="29.88671875" bestFit="1" customWidth="1"/>
    <col min="8050" max="8050" width="19.88671875" bestFit="1" customWidth="1"/>
    <col min="8051" max="8052" width="24.21875" bestFit="1" customWidth="1"/>
    <col min="8053" max="8053" width="29.88671875" bestFit="1" customWidth="1"/>
    <col min="8054" max="8054" width="19.88671875" bestFit="1" customWidth="1"/>
    <col min="8055" max="8056" width="24.21875" bestFit="1" customWidth="1"/>
    <col min="8057" max="8057" width="32.44140625" bestFit="1" customWidth="1"/>
    <col min="8058" max="8058" width="22.5546875" bestFit="1" customWidth="1"/>
    <col min="8059" max="8060" width="24.21875" bestFit="1" customWidth="1"/>
    <col min="8061" max="8061" width="29.88671875" bestFit="1" customWidth="1"/>
    <col min="8062" max="8062" width="19.88671875" bestFit="1" customWidth="1"/>
    <col min="8063" max="8064" width="24.21875" bestFit="1" customWidth="1"/>
    <col min="8065" max="8065" width="32.44140625" bestFit="1" customWidth="1"/>
    <col min="8066" max="8066" width="22.5546875" bestFit="1" customWidth="1"/>
    <col min="8067" max="8068" width="24.21875" bestFit="1" customWidth="1"/>
    <col min="8069" max="8069" width="29.88671875" bestFit="1" customWidth="1"/>
    <col min="8070" max="8070" width="19.88671875" bestFit="1" customWidth="1"/>
    <col min="8071" max="8072" width="24.21875" bestFit="1" customWidth="1"/>
    <col min="8073" max="8073" width="29.88671875" bestFit="1" customWidth="1"/>
    <col min="8074" max="8074" width="19.88671875" bestFit="1" customWidth="1"/>
    <col min="8075" max="8076" width="24.21875" bestFit="1" customWidth="1"/>
    <col min="8077" max="8077" width="29.88671875" bestFit="1" customWidth="1"/>
    <col min="8078" max="8078" width="19.88671875" bestFit="1" customWidth="1"/>
    <col min="8079" max="8080" width="24.21875" bestFit="1" customWidth="1"/>
    <col min="8081" max="8081" width="32.44140625" bestFit="1" customWidth="1"/>
    <col min="8082" max="8082" width="22.5546875" bestFit="1" customWidth="1"/>
    <col min="8083" max="8084" width="24.21875" bestFit="1" customWidth="1"/>
    <col min="8085" max="8085" width="29.88671875" bestFit="1" customWidth="1"/>
    <col min="8086" max="8086" width="19.88671875" bestFit="1" customWidth="1"/>
    <col min="8087" max="8088" width="24.21875" bestFit="1" customWidth="1"/>
    <col min="8089" max="8089" width="29.88671875" bestFit="1" customWidth="1"/>
    <col min="8090" max="8090" width="19.88671875" bestFit="1" customWidth="1"/>
    <col min="8091" max="8092" width="24.21875" bestFit="1" customWidth="1"/>
    <col min="8093" max="8093" width="29.88671875" bestFit="1" customWidth="1"/>
    <col min="8094" max="8094" width="19.88671875" bestFit="1" customWidth="1"/>
    <col min="8095" max="8096" width="24.21875" bestFit="1" customWidth="1"/>
    <col min="8097" max="8097" width="29.88671875" bestFit="1" customWidth="1"/>
    <col min="8098" max="8098" width="19.88671875" bestFit="1" customWidth="1"/>
    <col min="8099" max="8100" width="24.21875" bestFit="1" customWidth="1"/>
    <col min="8101" max="8101" width="29.88671875" bestFit="1" customWidth="1"/>
    <col min="8102" max="8102" width="19.88671875" bestFit="1" customWidth="1"/>
    <col min="8103" max="8104" width="24.21875" bestFit="1" customWidth="1"/>
    <col min="8105" max="8105" width="29.88671875" bestFit="1" customWidth="1"/>
    <col min="8106" max="8106" width="19.88671875" bestFit="1" customWidth="1"/>
    <col min="8107" max="8108" width="24.21875" bestFit="1" customWidth="1"/>
    <col min="8109" max="8109" width="29.88671875" bestFit="1" customWidth="1"/>
    <col min="8110" max="8110" width="19.88671875" bestFit="1" customWidth="1"/>
    <col min="8111" max="8112" width="24.21875" bestFit="1" customWidth="1"/>
    <col min="8113" max="8113" width="32.44140625" bestFit="1" customWidth="1"/>
    <col min="8114" max="8114" width="22.5546875" bestFit="1" customWidth="1"/>
    <col min="8115" max="8116" width="24.21875" bestFit="1" customWidth="1"/>
    <col min="8117" max="8117" width="29.88671875" bestFit="1" customWidth="1"/>
    <col min="8118" max="8118" width="19.88671875" bestFit="1" customWidth="1"/>
    <col min="8119" max="8120" width="24.21875" bestFit="1" customWidth="1"/>
    <col min="8121" max="8121" width="29.88671875" bestFit="1" customWidth="1"/>
    <col min="8122" max="8122" width="19.88671875" bestFit="1" customWidth="1"/>
    <col min="8123" max="8124" width="24.21875" bestFit="1" customWidth="1"/>
    <col min="8125" max="8125" width="29.88671875" bestFit="1" customWidth="1"/>
    <col min="8126" max="8126" width="19.88671875" bestFit="1" customWidth="1"/>
    <col min="8127" max="8128" width="24.21875" bestFit="1" customWidth="1"/>
    <col min="8129" max="8129" width="29.88671875" bestFit="1" customWidth="1"/>
    <col min="8130" max="8130" width="19.88671875" bestFit="1" customWidth="1"/>
    <col min="8131" max="8132" width="24.21875" bestFit="1" customWidth="1"/>
    <col min="8133" max="8133" width="29.88671875" bestFit="1" customWidth="1"/>
    <col min="8134" max="8134" width="19.88671875" bestFit="1" customWidth="1"/>
    <col min="8135" max="8136" width="24.21875" bestFit="1" customWidth="1"/>
    <col min="8137" max="8137" width="29.88671875" bestFit="1" customWidth="1"/>
    <col min="8138" max="8138" width="19.88671875" bestFit="1" customWidth="1"/>
    <col min="8139" max="8140" width="24.21875" bestFit="1" customWidth="1"/>
    <col min="8141" max="8141" width="29.88671875" bestFit="1" customWidth="1"/>
    <col min="8142" max="8142" width="19.88671875" bestFit="1" customWidth="1"/>
    <col min="8143" max="8144" width="24.21875" bestFit="1" customWidth="1"/>
    <col min="8145" max="8145" width="32.44140625" bestFit="1" customWidth="1"/>
    <col min="8146" max="8146" width="22.5546875" bestFit="1" customWidth="1"/>
    <col min="8147" max="8148" width="24.21875" bestFit="1" customWidth="1"/>
    <col min="8149" max="8149" width="29.88671875" bestFit="1" customWidth="1"/>
    <col min="8150" max="8150" width="19.88671875" bestFit="1" customWidth="1"/>
    <col min="8151" max="8152" width="24.21875" bestFit="1" customWidth="1"/>
    <col min="8153" max="8153" width="29.88671875" bestFit="1" customWidth="1"/>
    <col min="8154" max="8154" width="19.88671875" bestFit="1" customWidth="1"/>
    <col min="8155" max="8156" width="24.21875" bestFit="1" customWidth="1"/>
    <col min="8157" max="8157" width="31.44140625" bestFit="1" customWidth="1"/>
    <col min="8158" max="8158" width="21.5546875" bestFit="1" customWidth="1"/>
    <col min="8159" max="8160" width="24.21875" bestFit="1" customWidth="1"/>
    <col min="8161" max="8161" width="32.44140625" bestFit="1" customWidth="1"/>
    <col min="8162" max="8162" width="22.5546875" bestFit="1" customWidth="1"/>
    <col min="8163" max="8164" width="24.21875" bestFit="1" customWidth="1"/>
    <col min="8165" max="8165" width="29.88671875" bestFit="1" customWidth="1"/>
    <col min="8166" max="8166" width="19.88671875" bestFit="1" customWidth="1"/>
    <col min="8167" max="8168" width="24.21875" bestFit="1" customWidth="1"/>
    <col min="8169" max="8169" width="32.44140625" bestFit="1" customWidth="1"/>
    <col min="8170" max="8170" width="22.5546875" bestFit="1" customWidth="1"/>
    <col min="8171" max="8172" width="24.21875" bestFit="1" customWidth="1"/>
    <col min="8173" max="8173" width="29.88671875" bestFit="1" customWidth="1"/>
    <col min="8174" max="8174" width="19.88671875" bestFit="1" customWidth="1"/>
    <col min="8175" max="8176" width="24.21875" bestFit="1" customWidth="1"/>
    <col min="8177" max="8177" width="29.88671875" bestFit="1" customWidth="1"/>
    <col min="8178" max="8178" width="19.88671875" bestFit="1" customWidth="1"/>
    <col min="8179" max="8180" width="24.21875" bestFit="1" customWidth="1"/>
    <col min="8181" max="8181" width="29.88671875" bestFit="1" customWidth="1"/>
    <col min="8182" max="8182" width="19.88671875" bestFit="1" customWidth="1"/>
    <col min="8183" max="8184" width="24.21875" bestFit="1" customWidth="1"/>
    <col min="8185" max="8185" width="29.88671875" bestFit="1" customWidth="1"/>
    <col min="8186" max="8186" width="19.88671875" bestFit="1" customWidth="1"/>
    <col min="8187" max="8188" width="24.21875" bestFit="1" customWidth="1"/>
    <col min="8189" max="8189" width="29.88671875" bestFit="1" customWidth="1"/>
    <col min="8190" max="8190" width="19.88671875" bestFit="1" customWidth="1"/>
    <col min="8191" max="8192" width="24.21875" bestFit="1" customWidth="1"/>
    <col min="8193" max="8193" width="32.44140625" bestFit="1" customWidth="1"/>
    <col min="8194" max="8194" width="22.5546875" bestFit="1" customWidth="1"/>
    <col min="8195" max="8196" width="24.21875" bestFit="1" customWidth="1"/>
    <col min="8197" max="8197" width="29.88671875" bestFit="1" customWidth="1"/>
    <col min="8198" max="8198" width="19.88671875" bestFit="1" customWidth="1"/>
    <col min="8199" max="8200" width="24.21875" bestFit="1" customWidth="1"/>
    <col min="8201" max="8201" width="29.88671875" bestFit="1" customWidth="1"/>
    <col min="8202" max="8202" width="19.88671875" bestFit="1" customWidth="1"/>
    <col min="8203" max="8204" width="24.21875" bestFit="1" customWidth="1"/>
    <col min="8205" max="8205" width="29.88671875" bestFit="1" customWidth="1"/>
    <col min="8206" max="8206" width="19.88671875" bestFit="1" customWidth="1"/>
    <col min="8207" max="8208" width="24.21875" bestFit="1" customWidth="1"/>
    <col min="8209" max="8209" width="32.44140625" bestFit="1" customWidth="1"/>
    <col min="8210" max="8210" width="22.5546875" bestFit="1" customWidth="1"/>
    <col min="8211" max="8212" width="24.21875" bestFit="1" customWidth="1"/>
    <col min="8213" max="8213" width="29.88671875" bestFit="1" customWidth="1"/>
    <col min="8214" max="8214" width="19.88671875" bestFit="1" customWidth="1"/>
    <col min="8215" max="8216" width="24.21875" bestFit="1" customWidth="1"/>
    <col min="8217" max="8217" width="29.88671875" bestFit="1" customWidth="1"/>
    <col min="8218" max="8218" width="19.88671875" bestFit="1" customWidth="1"/>
    <col min="8219" max="8220" width="24.21875" bestFit="1" customWidth="1"/>
    <col min="8221" max="8221" width="29.88671875" bestFit="1" customWidth="1"/>
    <col min="8222" max="8222" width="19.88671875" bestFit="1" customWidth="1"/>
    <col min="8223" max="8224" width="24.21875" bestFit="1" customWidth="1"/>
    <col min="8225" max="8225" width="29.88671875" bestFit="1" customWidth="1"/>
    <col min="8226" max="8226" width="19.88671875" bestFit="1" customWidth="1"/>
    <col min="8227" max="8228" width="24.21875" bestFit="1" customWidth="1"/>
    <col min="8229" max="8229" width="29.88671875" bestFit="1" customWidth="1"/>
    <col min="8230" max="8230" width="19.88671875" bestFit="1" customWidth="1"/>
    <col min="8231" max="8232" width="24.21875" bestFit="1" customWidth="1"/>
    <col min="8233" max="8233" width="29.88671875" bestFit="1" customWidth="1"/>
    <col min="8234" max="8234" width="19.88671875" bestFit="1" customWidth="1"/>
    <col min="8235" max="8236" width="24.21875" bestFit="1" customWidth="1"/>
    <col min="8237" max="8237" width="29.88671875" bestFit="1" customWidth="1"/>
    <col min="8238" max="8238" width="19.88671875" bestFit="1" customWidth="1"/>
    <col min="8239" max="8240" width="24.21875" bestFit="1" customWidth="1"/>
    <col min="8241" max="8241" width="29.88671875" bestFit="1" customWidth="1"/>
    <col min="8242" max="8242" width="19.88671875" bestFit="1" customWidth="1"/>
    <col min="8243" max="8244" width="24.21875" bestFit="1" customWidth="1"/>
    <col min="8245" max="8245" width="29.88671875" bestFit="1" customWidth="1"/>
    <col min="8246" max="8246" width="19.88671875" bestFit="1" customWidth="1"/>
    <col min="8247" max="8248" width="24.21875" bestFit="1" customWidth="1"/>
    <col min="8249" max="8249" width="31.44140625" bestFit="1" customWidth="1"/>
    <col min="8250" max="8250" width="21.5546875" bestFit="1" customWidth="1"/>
    <col min="8251" max="8252" width="24.21875" bestFit="1" customWidth="1"/>
    <col min="8253" max="8253" width="29.88671875" bestFit="1" customWidth="1"/>
    <col min="8254" max="8254" width="19.88671875" bestFit="1" customWidth="1"/>
    <col min="8255" max="8256" width="24.21875" bestFit="1" customWidth="1"/>
    <col min="8257" max="8257" width="29.88671875" bestFit="1" customWidth="1"/>
    <col min="8258" max="8258" width="19.88671875" bestFit="1" customWidth="1"/>
    <col min="8259" max="8260" width="24.21875" bestFit="1" customWidth="1"/>
    <col min="8261" max="8261" width="32.44140625" bestFit="1" customWidth="1"/>
    <col min="8262" max="8262" width="22.5546875" bestFit="1" customWidth="1"/>
    <col min="8263" max="8264" width="24.21875" bestFit="1" customWidth="1"/>
    <col min="8265" max="8265" width="31.44140625" bestFit="1" customWidth="1"/>
    <col min="8266" max="8266" width="21.5546875" bestFit="1" customWidth="1"/>
    <col min="8267" max="8268" width="24.21875" bestFit="1" customWidth="1"/>
    <col min="8269" max="8269" width="29.88671875" bestFit="1" customWidth="1"/>
    <col min="8270" max="8270" width="19.88671875" bestFit="1" customWidth="1"/>
    <col min="8271" max="8272" width="24.21875" bestFit="1" customWidth="1"/>
    <col min="8273" max="8273" width="29.88671875" bestFit="1" customWidth="1"/>
    <col min="8274" max="8274" width="19.88671875" bestFit="1" customWidth="1"/>
    <col min="8275" max="8276" width="24.21875" bestFit="1" customWidth="1"/>
    <col min="8277" max="8277" width="29.88671875" bestFit="1" customWidth="1"/>
    <col min="8278" max="8278" width="19.88671875" bestFit="1" customWidth="1"/>
    <col min="8279" max="8280" width="24.21875" bestFit="1" customWidth="1"/>
    <col min="8281" max="8281" width="29.88671875" bestFit="1" customWidth="1"/>
    <col min="8282" max="8282" width="19.88671875" bestFit="1" customWidth="1"/>
    <col min="8283" max="8284" width="24.21875" bestFit="1" customWidth="1"/>
    <col min="8285" max="8285" width="29.88671875" bestFit="1" customWidth="1"/>
    <col min="8286" max="8286" width="19.88671875" bestFit="1" customWidth="1"/>
    <col min="8287" max="8288" width="24.21875" bestFit="1" customWidth="1"/>
    <col min="8289" max="8289" width="29.88671875" bestFit="1" customWidth="1"/>
    <col min="8290" max="8290" width="19.88671875" bestFit="1" customWidth="1"/>
    <col min="8291" max="8292" width="24.21875" bestFit="1" customWidth="1"/>
    <col min="8293" max="8293" width="29.88671875" bestFit="1" customWidth="1"/>
    <col min="8294" max="8294" width="19.88671875" bestFit="1" customWidth="1"/>
    <col min="8295" max="8296" width="24.21875" bestFit="1" customWidth="1"/>
    <col min="8297" max="8297" width="29.88671875" bestFit="1" customWidth="1"/>
    <col min="8298" max="8298" width="19.88671875" bestFit="1" customWidth="1"/>
    <col min="8299" max="8300" width="24.21875" bestFit="1" customWidth="1"/>
    <col min="8301" max="8301" width="31.44140625" bestFit="1" customWidth="1"/>
    <col min="8302" max="8302" width="21.5546875" bestFit="1" customWidth="1"/>
    <col min="8303" max="8304" width="24.21875" bestFit="1" customWidth="1"/>
    <col min="8305" max="8305" width="32.44140625" bestFit="1" customWidth="1"/>
    <col min="8306" max="8306" width="22.5546875" bestFit="1" customWidth="1"/>
    <col min="8307" max="8308" width="24.21875" bestFit="1" customWidth="1"/>
    <col min="8309" max="8309" width="32.44140625" bestFit="1" customWidth="1"/>
    <col min="8310" max="8310" width="22.5546875" bestFit="1" customWidth="1"/>
    <col min="8311" max="8312" width="24.21875" bestFit="1" customWidth="1"/>
    <col min="8313" max="8313" width="29.88671875" bestFit="1" customWidth="1"/>
    <col min="8314" max="8314" width="19.88671875" bestFit="1" customWidth="1"/>
    <col min="8315" max="8316" width="24.21875" bestFit="1" customWidth="1"/>
    <col min="8317" max="8317" width="29.88671875" bestFit="1" customWidth="1"/>
    <col min="8318" max="8318" width="19.88671875" bestFit="1" customWidth="1"/>
    <col min="8319" max="8320" width="24.21875" bestFit="1" customWidth="1"/>
    <col min="8321" max="8321" width="32.44140625" bestFit="1" customWidth="1"/>
    <col min="8322" max="8322" width="22.5546875" bestFit="1" customWidth="1"/>
    <col min="8323" max="8324" width="24.21875" bestFit="1" customWidth="1"/>
    <col min="8325" max="8325" width="31.44140625" bestFit="1" customWidth="1"/>
    <col min="8326" max="8326" width="21.5546875" bestFit="1" customWidth="1"/>
    <col min="8327" max="8328" width="24.21875" bestFit="1" customWidth="1"/>
    <col min="8329" max="8329" width="29.88671875" bestFit="1" customWidth="1"/>
    <col min="8330" max="8330" width="19.88671875" bestFit="1" customWidth="1"/>
    <col min="8331" max="8332" width="24.21875" bestFit="1" customWidth="1"/>
    <col min="8333" max="8333" width="29.88671875" bestFit="1" customWidth="1"/>
    <col min="8334" max="8334" width="19.88671875" bestFit="1" customWidth="1"/>
    <col min="8335" max="8336" width="24.21875" bestFit="1" customWidth="1"/>
    <col min="8337" max="8337" width="29.88671875" bestFit="1" customWidth="1"/>
    <col min="8338" max="8338" width="19.88671875" bestFit="1" customWidth="1"/>
    <col min="8339" max="8340" width="24.21875" bestFit="1" customWidth="1"/>
    <col min="8341" max="8341" width="29.88671875" bestFit="1" customWidth="1"/>
    <col min="8342" max="8342" width="19.88671875" bestFit="1" customWidth="1"/>
    <col min="8343" max="8344" width="24.21875" bestFit="1" customWidth="1"/>
    <col min="8345" max="8345" width="29.88671875" bestFit="1" customWidth="1"/>
    <col min="8346" max="8346" width="19.88671875" bestFit="1" customWidth="1"/>
    <col min="8347" max="8348" width="24.21875" bestFit="1" customWidth="1"/>
    <col min="8349" max="8349" width="29.88671875" bestFit="1" customWidth="1"/>
    <col min="8350" max="8350" width="19.88671875" bestFit="1" customWidth="1"/>
    <col min="8351" max="8352" width="24.21875" bestFit="1" customWidth="1"/>
    <col min="8353" max="8353" width="29.88671875" bestFit="1" customWidth="1"/>
    <col min="8354" max="8354" width="19.88671875" bestFit="1" customWidth="1"/>
    <col min="8355" max="8356" width="24.21875" bestFit="1" customWidth="1"/>
    <col min="8357" max="8357" width="32.44140625" bestFit="1" customWidth="1"/>
    <col min="8358" max="8358" width="22.5546875" bestFit="1" customWidth="1"/>
    <col min="8359" max="8360" width="24.21875" bestFit="1" customWidth="1"/>
    <col min="8361" max="8361" width="29.88671875" bestFit="1" customWidth="1"/>
    <col min="8362" max="8362" width="19.88671875" bestFit="1" customWidth="1"/>
    <col min="8363" max="8364" width="24.21875" bestFit="1" customWidth="1"/>
    <col min="8365" max="8365" width="32.44140625" bestFit="1" customWidth="1"/>
    <col min="8366" max="8366" width="22.5546875" bestFit="1" customWidth="1"/>
    <col min="8367" max="8368" width="24.21875" bestFit="1" customWidth="1"/>
    <col min="8369" max="8369" width="29.88671875" bestFit="1" customWidth="1"/>
    <col min="8370" max="8370" width="19.88671875" bestFit="1" customWidth="1"/>
    <col min="8371" max="8372" width="24.21875" bestFit="1" customWidth="1"/>
    <col min="8373" max="8373" width="29.88671875" bestFit="1" customWidth="1"/>
    <col min="8374" max="8374" width="19.88671875" bestFit="1" customWidth="1"/>
    <col min="8375" max="8376" width="24.21875" bestFit="1" customWidth="1"/>
    <col min="8377" max="8377" width="29.88671875" bestFit="1" customWidth="1"/>
    <col min="8378" max="8378" width="19.88671875" bestFit="1" customWidth="1"/>
    <col min="8379" max="8380" width="24.21875" bestFit="1" customWidth="1"/>
    <col min="8381" max="8381" width="29.88671875" bestFit="1" customWidth="1"/>
    <col min="8382" max="8382" width="19.88671875" bestFit="1" customWidth="1"/>
    <col min="8383" max="8384" width="24.21875" bestFit="1" customWidth="1"/>
    <col min="8385" max="8385" width="32.44140625" bestFit="1" customWidth="1"/>
    <col min="8386" max="8386" width="22.5546875" bestFit="1" customWidth="1"/>
    <col min="8387" max="8388" width="24.21875" bestFit="1" customWidth="1"/>
    <col min="8389" max="8389" width="29.88671875" bestFit="1" customWidth="1"/>
    <col min="8390" max="8390" width="19.88671875" bestFit="1" customWidth="1"/>
    <col min="8391" max="8392" width="24.21875" bestFit="1" customWidth="1"/>
    <col min="8393" max="8393" width="29.88671875" bestFit="1" customWidth="1"/>
    <col min="8394" max="8394" width="19.88671875" bestFit="1" customWidth="1"/>
    <col min="8395" max="8396" width="24.21875" bestFit="1" customWidth="1"/>
    <col min="8397" max="8397" width="29.88671875" bestFit="1" customWidth="1"/>
    <col min="8398" max="8398" width="19.88671875" bestFit="1" customWidth="1"/>
    <col min="8399" max="8400" width="24.21875" bestFit="1" customWidth="1"/>
    <col min="8401" max="8401" width="32.44140625" bestFit="1" customWidth="1"/>
    <col min="8402" max="8402" width="22.5546875" bestFit="1" customWidth="1"/>
    <col min="8403" max="8404" width="24.21875" bestFit="1" customWidth="1"/>
    <col min="8405" max="8405" width="32.44140625" bestFit="1" customWidth="1"/>
    <col min="8406" max="8406" width="22.5546875" bestFit="1" customWidth="1"/>
    <col min="8407" max="8408" width="24.21875" bestFit="1" customWidth="1"/>
    <col min="8409" max="8409" width="29.88671875" bestFit="1" customWidth="1"/>
    <col min="8410" max="8410" width="19.88671875" bestFit="1" customWidth="1"/>
    <col min="8411" max="8412" width="24.21875" bestFit="1" customWidth="1"/>
    <col min="8413" max="8413" width="32.44140625" bestFit="1" customWidth="1"/>
    <col min="8414" max="8414" width="22.5546875" bestFit="1" customWidth="1"/>
    <col min="8415" max="8416" width="24.21875" bestFit="1" customWidth="1"/>
    <col min="8417" max="8417" width="29.88671875" bestFit="1" customWidth="1"/>
    <col min="8418" max="8418" width="19.88671875" bestFit="1" customWidth="1"/>
    <col min="8419" max="8420" width="24.21875" bestFit="1" customWidth="1"/>
    <col min="8421" max="8421" width="29.88671875" bestFit="1" customWidth="1"/>
    <col min="8422" max="8422" width="19.88671875" bestFit="1" customWidth="1"/>
    <col min="8423" max="8424" width="24.21875" bestFit="1" customWidth="1"/>
    <col min="8425" max="8425" width="29.88671875" bestFit="1" customWidth="1"/>
    <col min="8426" max="8426" width="19.88671875" bestFit="1" customWidth="1"/>
    <col min="8427" max="8428" width="24.21875" bestFit="1" customWidth="1"/>
    <col min="8429" max="8429" width="29.88671875" bestFit="1" customWidth="1"/>
    <col min="8430" max="8430" width="19.88671875" bestFit="1" customWidth="1"/>
    <col min="8431" max="8432" width="24.21875" bestFit="1" customWidth="1"/>
    <col min="8433" max="8433" width="29.88671875" bestFit="1" customWidth="1"/>
    <col min="8434" max="8434" width="19.88671875" bestFit="1" customWidth="1"/>
    <col min="8435" max="8436" width="24.21875" bestFit="1" customWidth="1"/>
    <col min="8437" max="8437" width="29.88671875" bestFit="1" customWidth="1"/>
    <col min="8438" max="8438" width="19.88671875" bestFit="1" customWidth="1"/>
    <col min="8439" max="8440" width="24.21875" bestFit="1" customWidth="1"/>
    <col min="8441" max="8441" width="29.88671875" bestFit="1" customWidth="1"/>
    <col min="8442" max="8442" width="19.88671875" bestFit="1" customWidth="1"/>
    <col min="8443" max="8444" width="24.21875" bestFit="1" customWidth="1"/>
    <col min="8445" max="8445" width="29.88671875" bestFit="1" customWidth="1"/>
    <col min="8446" max="8446" width="19.88671875" bestFit="1" customWidth="1"/>
    <col min="8447" max="8448" width="24.21875" bestFit="1" customWidth="1"/>
    <col min="8449" max="8449" width="29.88671875" bestFit="1" customWidth="1"/>
    <col min="8450" max="8450" width="19.88671875" bestFit="1" customWidth="1"/>
    <col min="8451" max="8452" width="24.21875" bestFit="1" customWidth="1"/>
    <col min="8453" max="8453" width="29.88671875" bestFit="1" customWidth="1"/>
    <col min="8454" max="8454" width="19.88671875" bestFit="1" customWidth="1"/>
    <col min="8455" max="8456" width="24.21875" bestFit="1" customWidth="1"/>
    <col min="8457" max="8457" width="29.88671875" bestFit="1" customWidth="1"/>
    <col min="8458" max="8458" width="19.88671875" bestFit="1" customWidth="1"/>
    <col min="8459" max="8460" width="24.21875" bestFit="1" customWidth="1"/>
    <col min="8461" max="8461" width="29.88671875" bestFit="1" customWidth="1"/>
    <col min="8462" max="8462" width="19.88671875" bestFit="1" customWidth="1"/>
    <col min="8463" max="8464" width="24.21875" bestFit="1" customWidth="1"/>
    <col min="8465" max="8465" width="32.44140625" bestFit="1" customWidth="1"/>
    <col min="8466" max="8466" width="22.5546875" bestFit="1" customWidth="1"/>
    <col min="8467" max="8468" width="24.21875" bestFit="1" customWidth="1"/>
    <col min="8469" max="8469" width="29.88671875" bestFit="1" customWidth="1"/>
    <col min="8470" max="8470" width="19.88671875" bestFit="1" customWidth="1"/>
    <col min="8471" max="8472" width="24.21875" bestFit="1" customWidth="1"/>
    <col min="8473" max="8473" width="29.88671875" bestFit="1" customWidth="1"/>
    <col min="8474" max="8474" width="19.88671875" bestFit="1" customWidth="1"/>
    <col min="8475" max="8476" width="24.21875" bestFit="1" customWidth="1"/>
    <col min="8477" max="8477" width="29.88671875" bestFit="1" customWidth="1"/>
    <col min="8478" max="8478" width="19.88671875" bestFit="1" customWidth="1"/>
    <col min="8479" max="8480" width="24.21875" bestFit="1" customWidth="1"/>
    <col min="8481" max="8481" width="29.88671875" bestFit="1" customWidth="1"/>
    <col min="8482" max="8482" width="19.88671875" bestFit="1" customWidth="1"/>
    <col min="8483" max="8484" width="24.21875" bestFit="1" customWidth="1"/>
    <col min="8485" max="8485" width="29.88671875" bestFit="1" customWidth="1"/>
    <col min="8486" max="8486" width="19.88671875" bestFit="1" customWidth="1"/>
    <col min="8487" max="8488" width="24.21875" bestFit="1" customWidth="1"/>
    <col min="8489" max="8489" width="29.88671875" bestFit="1" customWidth="1"/>
    <col min="8490" max="8490" width="19.88671875" bestFit="1" customWidth="1"/>
    <col min="8491" max="8492" width="24.21875" bestFit="1" customWidth="1"/>
    <col min="8493" max="8493" width="29.88671875" bestFit="1" customWidth="1"/>
    <col min="8494" max="8494" width="19.88671875" bestFit="1" customWidth="1"/>
    <col min="8495" max="8496" width="24.21875" bestFit="1" customWidth="1"/>
    <col min="8497" max="8497" width="29.88671875" bestFit="1" customWidth="1"/>
    <col min="8498" max="8498" width="19.88671875" bestFit="1" customWidth="1"/>
    <col min="8499" max="8500" width="24.21875" bestFit="1" customWidth="1"/>
    <col min="8501" max="8501" width="29.88671875" bestFit="1" customWidth="1"/>
    <col min="8502" max="8502" width="19.88671875" bestFit="1" customWidth="1"/>
    <col min="8503" max="8504" width="24.21875" bestFit="1" customWidth="1"/>
    <col min="8505" max="8505" width="29.88671875" bestFit="1" customWidth="1"/>
    <col min="8506" max="8506" width="19.88671875" bestFit="1" customWidth="1"/>
    <col min="8507" max="8508" width="24.21875" bestFit="1" customWidth="1"/>
    <col min="8509" max="8509" width="29.88671875" bestFit="1" customWidth="1"/>
    <col min="8510" max="8510" width="19.88671875" bestFit="1" customWidth="1"/>
    <col min="8511" max="8512" width="24.21875" bestFit="1" customWidth="1"/>
    <col min="8513" max="8513" width="29.88671875" bestFit="1" customWidth="1"/>
    <col min="8514" max="8514" width="19.88671875" bestFit="1" customWidth="1"/>
    <col min="8515" max="8516" width="24.21875" bestFit="1" customWidth="1"/>
    <col min="8517" max="8517" width="29.88671875" bestFit="1" customWidth="1"/>
    <col min="8518" max="8518" width="19.88671875" bestFit="1" customWidth="1"/>
    <col min="8519" max="8520" width="24.21875" bestFit="1" customWidth="1"/>
    <col min="8521" max="8521" width="29.88671875" bestFit="1" customWidth="1"/>
    <col min="8522" max="8522" width="19.88671875" bestFit="1" customWidth="1"/>
    <col min="8523" max="8524" width="24.21875" bestFit="1" customWidth="1"/>
    <col min="8525" max="8525" width="29.88671875" bestFit="1" customWidth="1"/>
    <col min="8526" max="8526" width="19.88671875" bestFit="1" customWidth="1"/>
    <col min="8527" max="8528" width="24.21875" bestFit="1" customWidth="1"/>
    <col min="8529" max="8529" width="29.88671875" bestFit="1" customWidth="1"/>
    <col min="8530" max="8530" width="19.88671875" bestFit="1" customWidth="1"/>
    <col min="8531" max="8532" width="24.21875" bestFit="1" customWidth="1"/>
    <col min="8533" max="8533" width="29.88671875" bestFit="1" customWidth="1"/>
    <col min="8534" max="8534" width="19.88671875" bestFit="1" customWidth="1"/>
    <col min="8535" max="8536" width="24.21875" bestFit="1" customWidth="1"/>
    <col min="8537" max="8537" width="31.44140625" bestFit="1" customWidth="1"/>
    <col min="8538" max="8538" width="21.5546875" bestFit="1" customWidth="1"/>
    <col min="8539" max="8540" width="24.21875" bestFit="1" customWidth="1"/>
    <col min="8541" max="8541" width="29.88671875" bestFit="1" customWidth="1"/>
    <col min="8542" max="8542" width="19.88671875" bestFit="1" customWidth="1"/>
    <col min="8543" max="8544" width="24.21875" bestFit="1" customWidth="1"/>
    <col min="8545" max="8545" width="29.88671875" bestFit="1" customWidth="1"/>
    <col min="8546" max="8546" width="19.88671875" bestFit="1" customWidth="1"/>
    <col min="8547" max="8548" width="24.21875" bestFit="1" customWidth="1"/>
    <col min="8549" max="8549" width="29.88671875" bestFit="1" customWidth="1"/>
    <col min="8550" max="8550" width="19.88671875" bestFit="1" customWidth="1"/>
    <col min="8551" max="8552" width="24.21875" bestFit="1" customWidth="1"/>
    <col min="8553" max="8553" width="32.44140625" bestFit="1" customWidth="1"/>
    <col min="8554" max="8554" width="22.5546875" bestFit="1" customWidth="1"/>
    <col min="8555" max="8556" width="24.21875" bestFit="1" customWidth="1"/>
    <col min="8557" max="8557" width="29.88671875" bestFit="1" customWidth="1"/>
    <col min="8558" max="8558" width="19.88671875" bestFit="1" customWidth="1"/>
    <col min="8559" max="8560" width="24.21875" bestFit="1" customWidth="1"/>
    <col min="8561" max="8561" width="29.88671875" bestFit="1" customWidth="1"/>
    <col min="8562" max="8562" width="19.88671875" bestFit="1" customWidth="1"/>
    <col min="8563" max="8564" width="24.21875" bestFit="1" customWidth="1"/>
    <col min="8565" max="8565" width="32.44140625" bestFit="1" customWidth="1"/>
    <col min="8566" max="8566" width="22.5546875" bestFit="1" customWidth="1"/>
    <col min="8567" max="8568" width="24.21875" bestFit="1" customWidth="1"/>
    <col min="8569" max="8569" width="29.88671875" bestFit="1" customWidth="1"/>
    <col min="8570" max="8570" width="19.88671875" bestFit="1" customWidth="1"/>
    <col min="8571" max="8572" width="24.21875" bestFit="1" customWidth="1"/>
    <col min="8573" max="8573" width="29.88671875" bestFit="1" customWidth="1"/>
    <col min="8574" max="8574" width="19.88671875" bestFit="1" customWidth="1"/>
    <col min="8575" max="8576" width="24.21875" bestFit="1" customWidth="1"/>
    <col min="8577" max="8577" width="29.88671875" bestFit="1" customWidth="1"/>
    <col min="8578" max="8578" width="19.88671875" bestFit="1" customWidth="1"/>
    <col min="8579" max="8580" width="24.21875" bestFit="1" customWidth="1"/>
    <col min="8581" max="8581" width="29.88671875" bestFit="1" customWidth="1"/>
    <col min="8582" max="8582" width="19.88671875" bestFit="1" customWidth="1"/>
    <col min="8583" max="8584" width="24.21875" bestFit="1" customWidth="1"/>
    <col min="8585" max="8585" width="32.44140625" bestFit="1" customWidth="1"/>
    <col min="8586" max="8586" width="22.5546875" bestFit="1" customWidth="1"/>
    <col min="8587" max="8588" width="24.21875" bestFit="1" customWidth="1"/>
    <col min="8589" max="8589" width="29.88671875" bestFit="1" customWidth="1"/>
    <col min="8590" max="8590" width="19.88671875" bestFit="1" customWidth="1"/>
    <col min="8591" max="8592" width="24.21875" bestFit="1" customWidth="1"/>
    <col min="8593" max="8593" width="29.88671875" bestFit="1" customWidth="1"/>
    <col min="8594" max="8594" width="19.88671875" bestFit="1" customWidth="1"/>
    <col min="8595" max="8596" width="24.21875" bestFit="1" customWidth="1"/>
    <col min="8597" max="8597" width="29.88671875" bestFit="1" customWidth="1"/>
    <col min="8598" max="8598" width="19.88671875" bestFit="1" customWidth="1"/>
    <col min="8599" max="8600" width="24.21875" bestFit="1" customWidth="1"/>
    <col min="8601" max="8601" width="29.88671875" bestFit="1" customWidth="1"/>
    <col min="8602" max="8602" width="19.88671875" bestFit="1" customWidth="1"/>
    <col min="8603" max="8604" width="24.21875" bestFit="1" customWidth="1"/>
    <col min="8605" max="8605" width="29.88671875" bestFit="1" customWidth="1"/>
    <col min="8606" max="8606" width="19.88671875" bestFit="1" customWidth="1"/>
    <col min="8607" max="8608" width="24.21875" bestFit="1" customWidth="1"/>
    <col min="8609" max="8609" width="29.88671875" bestFit="1" customWidth="1"/>
    <col min="8610" max="8610" width="19.88671875" bestFit="1" customWidth="1"/>
    <col min="8611" max="8612" width="24.21875" bestFit="1" customWidth="1"/>
    <col min="8613" max="8613" width="29.88671875" bestFit="1" customWidth="1"/>
    <col min="8614" max="8614" width="19.88671875" bestFit="1" customWidth="1"/>
    <col min="8615" max="8616" width="24.21875" bestFit="1" customWidth="1"/>
    <col min="8617" max="8617" width="32.44140625" bestFit="1" customWidth="1"/>
    <col min="8618" max="8618" width="22.5546875" bestFit="1" customWidth="1"/>
    <col min="8619" max="8620" width="24.21875" bestFit="1" customWidth="1"/>
    <col min="8621" max="8621" width="29.88671875" bestFit="1" customWidth="1"/>
    <col min="8622" max="8622" width="19.88671875" bestFit="1" customWidth="1"/>
    <col min="8623" max="8624" width="24.21875" bestFit="1" customWidth="1"/>
    <col min="8625" max="8625" width="29.88671875" bestFit="1" customWidth="1"/>
    <col min="8626" max="8626" width="19.88671875" bestFit="1" customWidth="1"/>
    <col min="8627" max="8628" width="24.21875" bestFit="1" customWidth="1"/>
    <col min="8629" max="8629" width="29.88671875" bestFit="1" customWidth="1"/>
    <col min="8630" max="8630" width="19.88671875" bestFit="1" customWidth="1"/>
    <col min="8631" max="8632" width="24.21875" bestFit="1" customWidth="1"/>
    <col min="8633" max="8633" width="29.88671875" bestFit="1" customWidth="1"/>
    <col min="8634" max="8634" width="19.88671875" bestFit="1" customWidth="1"/>
    <col min="8635" max="8636" width="24.21875" bestFit="1" customWidth="1"/>
    <col min="8637" max="8637" width="29.88671875" bestFit="1" customWidth="1"/>
    <col min="8638" max="8638" width="19.88671875" bestFit="1" customWidth="1"/>
    <col min="8639" max="8640" width="24.21875" bestFit="1" customWidth="1"/>
    <col min="8641" max="8641" width="29.88671875" bestFit="1" customWidth="1"/>
    <col min="8642" max="8642" width="19.88671875" bestFit="1" customWidth="1"/>
    <col min="8643" max="8644" width="24.21875" bestFit="1" customWidth="1"/>
    <col min="8645" max="8645" width="32.44140625" bestFit="1" customWidth="1"/>
    <col min="8646" max="8646" width="22.5546875" bestFit="1" customWidth="1"/>
    <col min="8647" max="8648" width="24.21875" bestFit="1" customWidth="1"/>
    <col min="8649" max="8649" width="29.88671875" bestFit="1" customWidth="1"/>
    <col min="8650" max="8650" width="19.88671875" bestFit="1" customWidth="1"/>
    <col min="8651" max="8652" width="24.21875" bestFit="1" customWidth="1"/>
    <col min="8653" max="8653" width="29.88671875" bestFit="1" customWidth="1"/>
    <col min="8654" max="8654" width="19.88671875" bestFit="1" customWidth="1"/>
    <col min="8655" max="8656" width="24.21875" bestFit="1" customWidth="1"/>
    <col min="8657" max="8657" width="29.88671875" bestFit="1" customWidth="1"/>
    <col min="8658" max="8658" width="19.88671875" bestFit="1" customWidth="1"/>
    <col min="8659" max="8660" width="24.21875" bestFit="1" customWidth="1"/>
    <col min="8661" max="8661" width="32.44140625" bestFit="1" customWidth="1"/>
    <col min="8662" max="8662" width="22.5546875" bestFit="1" customWidth="1"/>
    <col min="8663" max="8664" width="24.21875" bestFit="1" customWidth="1"/>
    <col min="8665" max="8665" width="31.44140625" bestFit="1" customWidth="1"/>
    <col min="8666" max="8666" width="21.5546875" bestFit="1" customWidth="1"/>
    <col min="8667" max="8668" width="24.21875" bestFit="1" customWidth="1"/>
    <col min="8669" max="8669" width="32.44140625" bestFit="1" customWidth="1"/>
    <col min="8670" max="8670" width="22.5546875" bestFit="1" customWidth="1"/>
    <col min="8671" max="8672" width="24.21875" bestFit="1" customWidth="1"/>
    <col min="8673" max="8673" width="29.88671875" bestFit="1" customWidth="1"/>
    <col min="8674" max="8674" width="19.88671875" bestFit="1" customWidth="1"/>
    <col min="8675" max="8676" width="24.21875" bestFit="1" customWidth="1"/>
    <col min="8677" max="8677" width="29.88671875" bestFit="1" customWidth="1"/>
    <col min="8678" max="8678" width="19.88671875" bestFit="1" customWidth="1"/>
    <col min="8679" max="8680" width="24.21875" bestFit="1" customWidth="1"/>
    <col min="8681" max="8681" width="29.88671875" bestFit="1" customWidth="1"/>
    <col min="8682" max="8682" width="19.88671875" bestFit="1" customWidth="1"/>
    <col min="8683" max="8684" width="24.21875" bestFit="1" customWidth="1"/>
    <col min="8685" max="8685" width="29.88671875" bestFit="1" customWidth="1"/>
    <col min="8686" max="8686" width="19.88671875" bestFit="1" customWidth="1"/>
    <col min="8687" max="8688" width="24.21875" bestFit="1" customWidth="1"/>
    <col min="8689" max="8689" width="29.88671875" bestFit="1" customWidth="1"/>
    <col min="8690" max="8690" width="19.88671875" bestFit="1" customWidth="1"/>
    <col min="8691" max="8692" width="24.21875" bestFit="1" customWidth="1"/>
    <col min="8693" max="8693" width="29.88671875" bestFit="1" customWidth="1"/>
    <col min="8694" max="8694" width="19.88671875" bestFit="1" customWidth="1"/>
    <col min="8695" max="8696" width="24.21875" bestFit="1" customWidth="1"/>
    <col min="8697" max="8697" width="29.88671875" bestFit="1" customWidth="1"/>
    <col min="8698" max="8698" width="19.88671875" bestFit="1" customWidth="1"/>
    <col min="8699" max="8700" width="24.21875" bestFit="1" customWidth="1"/>
    <col min="8701" max="8701" width="29.88671875" bestFit="1" customWidth="1"/>
    <col min="8702" max="8702" width="19.88671875" bestFit="1" customWidth="1"/>
    <col min="8703" max="8704" width="24.21875" bestFit="1" customWidth="1"/>
    <col min="8705" max="8705" width="29.88671875" bestFit="1" customWidth="1"/>
    <col min="8706" max="8706" width="19.88671875" bestFit="1" customWidth="1"/>
    <col min="8707" max="8708" width="24.21875" bestFit="1" customWidth="1"/>
    <col min="8709" max="8709" width="29.88671875" bestFit="1" customWidth="1"/>
    <col min="8710" max="8710" width="19.88671875" bestFit="1" customWidth="1"/>
    <col min="8711" max="8712" width="24.21875" bestFit="1" customWidth="1"/>
    <col min="8713" max="8713" width="29.88671875" bestFit="1" customWidth="1"/>
    <col min="8714" max="8714" width="19.88671875" bestFit="1" customWidth="1"/>
    <col min="8715" max="8716" width="24.21875" bestFit="1" customWidth="1"/>
    <col min="8717" max="8717" width="32.44140625" bestFit="1" customWidth="1"/>
    <col min="8718" max="8718" width="22.5546875" bestFit="1" customWidth="1"/>
    <col min="8719" max="8720" width="24.21875" bestFit="1" customWidth="1"/>
    <col min="8721" max="8721" width="29.88671875" bestFit="1" customWidth="1"/>
    <col min="8722" max="8722" width="19.88671875" bestFit="1" customWidth="1"/>
    <col min="8723" max="8724" width="24.21875" bestFit="1" customWidth="1"/>
    <col min="8725" max="8725" width="31.44140625" bestFit="1" customWidth="1"/>
    <col min="8726" max="8726" width="21.5546875" bestFit="1" customWidth="1"/>
    <col min="8727" max="8728" width="24.21875" bestFit="1" customWidth="1"/>
    <col min="8729" max="8729" width="32.44140625" bestFit="1" customWidth="1"/>
    <col min="8730" max="8730" width="22.5546875" bestFit="1" customWidth="1"/>
    <col min="8731" max="8732" width="24.21875" bestFit="1" customWidth="1"/>
    <col min="8733" max="8733" width="29.88671875" bestFit="1" customWidth="1"/>
    <col min="8734" max="8734" width="19.88671875" bestFit="1" customWidth="1"/>
    <col min="8735" max="8736" width="24.21875" bestFit="1" customWidth="1"/>
    <col min="8737" max="8737" width="29.88671875" bestFit="1" customWidth="1"/>
    <col min="8738" max="8738" width="19.88671875" bestFit="1" customWidth="1"/>
    <col min="8739" max="8740" width="24.21875" bestFit="1" customWidth="1"/>
    <col min="8741" max="8741" width="32.44140625" bestFit="1" customWidth="1"/>
    <col min="8742" max="8742" width="22.5546875" bestFit="1" customWidth="1"/>
    <col min="8743" max="8744" width="24.21875" bestFit="1" customWidth="1"/>
    <col min="8745" max="8745" width="29.88671875" bestFit="1" customWidth="1"/>
    <col min="8746" max="8746" width="19.88671875" bestFit="1" customWidth="1"/>
    <col min="8747" max="8748" width="24.21875" bestFit="1" customWidth="1"/>
    <col min="8749" max="8749" width="29.88671875" bestFit="1" customWidth="1"/>
    <col min="8750" max="8750" width="19.88671875" bestFit="1" customWidth="1"/>
    <col min="8751" max="8752" width="24.21875" bestFit="1" customWidth="1"/>
    <col min="8753" max="8753" width="29.88671875" bestFit="1" customWidth="1"/>
    <col min="8754" max="8754" width="19.88671875" bestFit="1" customWidth="1"/>
    <col min="8755" max="8756" width="24.21875" bestFit="1" customWidth="1"/>
    <col min="8757" max="8757" width="29.88671875" bestFit="1" customWidth="1"/>
    <col min="8758" max="8758" width="19.88671875" bestFit="1" customWidth="1"/>
    <col min="8759" max="8760" width="24.21875" bestFit="1" customWidth="1"/>
    <col min="8761" max="8761" width="29.88671875" bestFit="1" customWidth="1"/>
    <col min="8762" max="8762" width="19.88671875" bestFit="1" customWidth="1"/>
    <col min="8763" max="8764" width="24.21875" bestFit="1" customWidth="1"/>
    <col min="8765" max="8765" width="29.88671875" bestFit="1" customWidth="1"/>
    <col min="8766" max="8766" width="19.88671875" bestFit="1" customWidth="1"/>
    <col min="8767" max="8768" width="24.21875" bestFit="1" customWidth="1"/>
    <col min="8769" max="8769" width="29.88671875" bestFit="1" customWidth="1"/>
    <col min="8770" max="8770" width="19.88671875" bestFit="1" customWidth="1"/>
    <col min="8771" max="8772" width="24.21875" bestFit="1" customWidth="1"/>
    <col min="8773" max="8773" width="29.88671875" bestFit="1" customWidth="1"/>
    <col min="8774" max="8774" width="19.88671875" bestFit="1" customWidth="1"/>
    <col min="8775" max="8776" width="24.21875" bestFit="1" customWidth="1"/>
    <col min="8777" max="8777" width="29.88671875" bestFit="1" customWidth="1"/>
    <col min="8778" max="8778" width="19.88671875" bestFit="1" customWidth="1"/>
    <col min="8779" max="8780" width="24.21875" bestFit="1" customWidth="1"/>
    <col min="8781" max="8781" width="29.88671875" bestFit="1" customWidth="1"/>
    <col min="8782" max="8782" width="19.88671875" bestFit="1" customWidth="1"/>
    <col min="8783" max="8784" width="24.21875" bestFit="1" customWidth="1"/>
    <col min="8785" max="8785" width="29.88671875" bestFit="1" customWidth="1"/>
    <col min="8786" max="8786" width="19.88671875" bestFit="1" customWidth="1"/>
    <col min="8787" max="8788" width="24.21875" bestFit="1" customWidth="1"/>
    <col min="8789" max="8789" width="29.88671875" bestFit="1" customWidth="1"/>
    <col min="8790" max="8790" width="19.88671875" bestFit="1" customWidth="1"/>
    <col min="8791" max="8792" width="24.21875" bestFit="1" customWidth="1"/>
    <col min="8793" max="8793" width="29.88671875" bestFit="1" customWidth="1"/>
    <col min="8794" max="8794" width="19.88671875" bestFit="1" customWidth="1"/>
    <col min="8795" max="8796" width="24.21875" bestFit="1" customWidth="1"/>
    <col min="8797" max="8797" width="32.44140625" bestFit="1" customWidth="1"/>
    <col min="8798" max="8798" width="22.5546875" bestFit="1" customWidth="1"/>
    <col min="8799" max="8800" width="24.21875" bestFit="1" customWidth="1"/>
    <col min="8801" max="8801" width="32.44140625" bestFit="1" customWidth="1"/>
    <col min="8802" max="8802" width="22.5546875" bestFit="1" customWidth="1"/>
    <col min="8803" max="8804" width="24.21875" bestFit="1" customWidth="1"/>
    <col min="8805" max="8805" width="29.88671875" bestFit="1" customWidth="1"/>
    <col min="8806" max="8806" width="19.88671875" bestFit="1" customWidth="1"/>
    <col min="8807" max="8808" width="24.21875" bestFit="1" customWidth="1"/>
    <col min="8809" max="8809" width="29.88671875" bestFit="1" customWidth="1"/>
    <col min="8810" max="8810" width="19.88671875" bestFit="1" customWidth="1"/>
    <col min="8811" max="8812" width="24.21875" bestFit="1" customWidth="1"/>
    <col min="8813" max="8813" width="29.88671875" bestFit="1" customWidth="1"/>
    <col min="8814" max="8814" width="19.88671875" bestFit="1" customWidth="1"/>
    <col min="8815" max="8816" width="24.21875" bestFit="1" customWidth="1"/>
    <col min="8817" max="8817" width="29.88671875" bestFit="1" customWidth="1"/>
    <col min="8818" max="8818" width="19.88671875" bestFit="1" customWidth="1"/>
    <col min="8819" max="8820" width="24.21875" bestFit="1" customWidth="1"/>
    <col min="8821" max="8821" width="29.88671875" bestFit="1" customWidth="1"/>
    <col min="8822" max="8822" width="19.88671875" bestFit="1" customWidth="1"/>
    <col min="8823" max="8824" width="24.21875" bestFit="1" customWidth="1"/>
    <col min="8825" max="8825" width="29.88671875" bestFit="1" customWidth="1"/>
    <col min="8826" max="8826" width="19.88671875" bestFit="1" customWidth="1"/>
    <col min="8827" max="8828" width="24.21875" bestFit="1" customWidth="1"/>
    <col min="8829" max="8829" width="32.44140625" bestFit="1" customWidth="1"/>
    <col min="8830" max="8830" width="22.5546875" bestFit="1" customWidth="1"/>
    <col min="8831" max="8832" width="24.21875" bestFit="1" customWidth="1"/>
    <col min="8833" max="8833" width="29.88671875" bestFit="1" customWidth="1"/>
    <col min="8834" max="8834" width="19.88671875" bestFit="1" customWidth="1"/>
    <col min="8835" max="8836" width="24.21875" bestFit="1" customWidth="1"/>
    <col min="8837" max="8837" width="29.88671875" bestFit="1" customWidth="1"/>
    <col min="8838" max="8838" width="19.88671875" bestFit="1" customWidth="1"/>
    <col min="8839" max="8840" width="24.21875" bestFit="1" customWidth="1"/>
    <col min="8841" max="8841" width="29.88671875" bestFit="1" customWidth="1"/>
    <col min="8842" max="8842" width="19.88671875" bestFit="1" customWidth="1"/>
    <col min="8843" max="8844" width="24.21875" bestFit="1" customWidth="1"/>
    <col min="8845" max="8845" width="29.88671875" bestFit="1" customWidth="1"/>
    <col min="8846" max="8846" width="19.88671875" bestFit="1" customWidth="1"/>
    <col min="8847" max="8848" width="24.21875" bestFit="1" customWidth="1"/>
    <col min="8849" max="8849" width="29.88671875" bestFit="1" customWidth="1"/>
    <col min="8850" max="8850" width="19.88671875" bestFit="1" customWidth="1"/>
    <col min="8851" max="8852" width="24.21875" bestFit="1" customWidth="1"/>
    <col min="8853" max="8853" width="31.44140625" bestFit="1" customWidth="1"/>
    <col min="8854" max="8854" width="21.5546875" bestFit="1" customWidth="1"/>
    <col min="8855" max="8856" width="24.21875" bestFit="1" customWidth="1"/>
    <col min="8857" max="8857" width="31.44140625" bestFit="1" customWidth="1"/>
    <col min="8858" max="8858" width="21.5546875" bestFit="1" customWidth="1"/>
    <col min="8859" max="8860" width="24.21875" bestFit="1" customWidth="1"/>
    <col min="8861" max="8861" width="29.88671875" bestFit="1" customWidth="1"/>
    <col min="8862" max="8862" width="19.88671875" bestFit="1" customWidth="1"/>
    <col min="8863" max="8864" width="24.21875" bestFit="1" customWidth="1"/>
    <col min="8865" max="8865" width="29.88671875" bestFit="1" customWidth="1"/>
    <col min="8866" max="8866" width="19.88671875" bestFit="1" customWidth="1"/>
    <col min="8867" max="8868" width="24.21875" bestFit="1" customWidth="1"/>
    <col min="8869" max="8869" width="29.88671875" bestFit="1" customWidth="1"/>
    <col min="8870" max="8870" width="19.88671875" bestFit="1" customWidth="1"/>
    <col min="8871" max="8872" width="24.21875" bestFit="1" customWidth="1"/>
    <col min="8873" max="8873" width="29.88671875" bestFit="1" customWidth="1"/>
    <col min="8874" max="8874" width="19.88671875" bestFit="1" customWidth="1"/>
    <col min="8875" max="8876" width="24.21875" bestFit="1" customWidth="1"/>
    <col min="8877" max="8877" width="29.88671875" bestFit="1" customWidth="1"/>
    <col min="8878" max="8878" width="19.88671875" bestFit="1" customWidth="1"/>
    <col min="8879" max="8880" width="24.21875" bestFit="1" customWidth="1"/>
    <col min="8881" max="8881" width="29.88671875" bestFit="1" customWidth="1"/>
    <col min="8882" max="8882" width="19.88671875" bestFit="1" customWidth="1"/>
    <col min="8883" max="8884" width="24.21875" bestFit="1" customWidth="1"/>
    <col min="8885" max="8885" width="29.88671875" bestFit="1" customWidth="1"/>
    <col min="8886" max="8886" width="19.88671875" bestFit="1" customWidth="1"/>
    <col min="8887" max="8888" width="24.21875" bestFit="1" customWidth="1"/>
    <col min="8889" max="8889" width="29.88671875" bestFit="1" customWidth="1"/>
    <col min="8890" max="8890" width="19.88671875" bestFit="1" customWidth="1"/>
    <col min="8891" max="8892" width="24.21875" bestFit="1" customWidth="1"/>
    <col min="8893" max="8893" width="29.88671875" bestFit="1" customWidth="1"/>
    <col min="8894" max="8894" width="19.88671875" bestFit="1" customWidth="1"/>
    <col min="8895" max="8896" width="24.21875" bestFit="1" customWidth="1"/>
    <col min="8897" max="8897" width="29.88671875" bestFit="1" customWidth="1"/>
    <col min="8898" max="8898" width="19.88671875" bestFit="1" customWidth="1"/>
    <col min="8899" max="8900" width="24.21875" bestFit="1" customWidth="1"/>
    <col min="8901" max="8901" width="29.88671875" bestFit="1" customWidth="1"/>
    <col min="8902" max="8902" width="19.88671875" bestFit="1" customWidth="1"/>
    <col min="8903" max="8904" width="24.21875" bestFit="1" customWidth="1"/>
    <col min="8905" max="8905" width="32.44140625" bestFit="1" customWidth="1"/>
    <col min="8906" max="8906" width="22.5546875" bestFit="1" customWidth="1"/>
    <col min="8907" max="8908" width="24.21875" bestFit="1" customWidth="1"/>
    <col min="8909" max="8909" width="29.88671875" bestFit="1" customWidth="1"/>
    <col min="8910" max="8910" width="19.88671875" bestFit="1" customWidth="1"/>
    <col min="8911" max="8912" width="24.21875" bestFit="1" customWidth="1"/>
    <col min="8913" max="8913" width="29.88671875" bestFit="1" customWidth="1"/>
    <col min="8914" max="8914" width="19.88671875" bestFit="1" customWidth="1"/>
    <col min="8915" max="8916" width="24.21875" bestFit="1" customWidth="1"/>
    <col min="8917" max="8917" width="32.44140625" bestFit="1" customWidth="1"/>
    <col min="8918" max="8918" width="22.5546875" bestFit="1" customWidth="1"/>
    <col min="8919" max="8920" width="24.21875" bestFit="1" customWidth="1"/>
    <col min="8921" max="8921" width="29.88671875" bestFit="1" customWidth="1"/>
    <col min="8922" max="8922" width="19.88671875" bestFit="1" customWidth="1"/>
    <col min="8923" max="8924" width="24.21875" bestFit="1" customWidth="1"/>
    <col min="8925" max="8925" width="29.88671875" bestFit="1" customWidth="1"/>
    <col min="8926" max="8926" width="19.88671875" bestFit="1" customWidth="1"/>
    <col min="8927" max="8928" width="24.21875" bestFit="1" customWidth="1"/>
    <col min="8929" max="8929" width="29.88671875" bestFit="1" customWidth="1"/>
    <col min="8930" max="8930" width="19.88671875" bestFit="1" customWidth="1"/>
    <col min="8931" max="8932" width="24.21875" bestFit="1" customWidth="1"/>
    <col min="8933" max="8933" width="29.88671875" bestFit="1" customWidth="1"/>
    <col min="8934" max="8934" width="19.88671875" bestFit="1" customWidth="1"/>
    <col min="8935" max="8936" width="24.21875" bestFit="1" customWidth="1"/>
    <col min="8937" max="8937" width="29.88671875" bestFit="1" customWidth="1"/>
    <col min="8938" max="8938" width="19.88671875" bestFit="1" customWidth="1"/>
    <col min="8939" max="8940" width="24.21875" bestFit="1" customWidth="1"/>
    <col min="8941" max="8941" width="29.88671875" bestFit="1" customWidth="1"/>
    <col min="8942" max="8942" width="19.88671875" bestFit="1" customWidth="1"/>
    <col min="8943" max="8944" width="24.21875" bestFit="1" customWidth="1"/>
    <col min="8945" max="8945" width="31.44140625" bestFit="1" customWidth="1"/>
    <col min="8946" max="8946" width="21.5546875" bestFit="1" customWidth="1"/>
    <col min="8947" max="8948" width="24.21875" bestFit="1" customWidth="1"/>
    <col min="8949" max="8949" width="32.44140625" bestFit="1" customWidth="1"/>
    <col min="8950" max="8950" width="22.5546875" bestFit="1" customWidth="1"/>
    <col min="8951" max="8952" width="24.21875" bestFit="1" customWidth="1"/>
    <col min="8953" max="8953" width="29.88671875" bestFit="1" customWidth="1"/>
    <col min="8954" max="8954" width="19.88671875" bestFit="1" customWidth="1"/>
    <col min="8955" max="8956" width="24.21875" bestFit="1" customWidth="1"/>
    <col min="8957" max="8957" width="32.44140625" bestFit="1" customWidth="1"/>
    <col min="8958" max="8958" width="22.5546875" bestFit="1" customWidth="1"/>
    <col min="8959" max="8960" width="24.21875" bestFit="1" customWidth="1"/>
    <col min="8961" max="8961" width="29.88671875" bestFit="1" customWidth="1"/>
    <col min="8962" max="8962" width="19.88671875" bestFit="1" customWidth="1"/>
    <col min="8963" max="8964" width="24.21875" bestFit="1" customWidth="1"/>
    <col min="8965" max="8965" width="29.88671875" bestFit="1" customWidth="1"/>
    <col min="8966" max="8966" width="19.88671875" bestFit="1" customWidth="1"/>
    <col min="8967" max="8968" width="24.21875" bestFit="1" customWidth="1"/>
    <col min="8969" max="8969" width="29.88671875" bestFit="1" customWidth="1"/>
    <col min="8970" max="8970" width="19.88671875" bestFit="1" customWidth="1"/>
    <col min="8971" max="8972" width="24.21875" bestFit="1" customWidth="1"/>
    <col min="8973" max="8973" width="29.88671875" bestFit="1" customWidth="1"/>
    <col min="8974" max="8974" width="19.88671875" bestFit="1" customWidth="1"/>
    <col min="8975" max="8976" width="24.21875" bestFit="1" customWidth="1"/>
    <col min="8977" max="8977" width="29.88671875" bestFit="1" customWidth="1"/>
    <col min="8978" max="8978" width="19.88671875" bestFit="1" customWidth="1"/>
    <col min="8979" max="8980" width="24.21875" bestFit="1" customWidth="1"/>
    <col min="8981" max="8981" width="29.88671875" bestFit="1" customWidth="1"/>
    <col min="8982" max="8982" width="19.88671875" bestFit="1" customWidth="1"/>
    <col min="8983" max="8984" width="24.21875" bestFit="1" customWidth="1"/>
    <col min="8985" max="8985" width="31.44140625" bestFit="1" customWidth="1"/>
    <col min="8986" max="8986" width="21.5546875" bestFit="1" customWidth="1"/>
    <col min="8987" max="8988" width="24.21875" bestFit="1" customWidth="1"/>
    <col min="8989" max="8989" width="29.88671875" bestFit="1" customWidth="1"/>
    <col min="8990" max="8990" width="19.88671875" bestFit="1" customWidth="1"/>
    <col min="8991" max="8992" width="24.21875" bestFit="1" customWidth="1"/>
    <col min="8993" max="8993" width="29.88671875" bestFit="1" customWidth="1"/>
    <col min="8994" max="8994" width="19.88671875" bestFit="1" customWidth="1"/>
    <col min="8995" max="8996" width="24.21875" bestFit="1" customWidth="1"/>
    <col min="8997" max="8997" width="32.44140625" bestFit="1" customWidth="1"/>
    <col min="8998" max="8998" width="22.5546875" bestFit="1" customWidth="1"/>
    <col min="8999" max="9000" width="24.21875" bestFit="1" customWidth="1"/>
    <col min="9001" max="9001" width="29.88671875" bestFit="1" customWidth="1"/>
    <col min="9002" max="9002" width="19.88671875" bestFit="1" customWidth="1"/>
    <col min="9003" max="9004" width="24.21875" bestFit="1" customWidth="1"/>
    <col min="9005" max="9005" width="29.88671875" bestFit="1" customWidth="1"/>
    <col min="9006" max="9006" width="19.88671875" bestFit="1" customWidth="1"/>
    <col min="9007" max="9008" width="24.21875" bestFit="1" customWidth="1"/>
    <col min="9009" max="9009" width="32.44140625" bestFit="1" customWidth="1"/>
    <col min="9010" max="9010" width="22.5546875" bestFit="1" customWidth="1"/>
    <col min="9011" max="9012" width="24.21875" bestFit="1" customWidth="1"/>
    <col min="9013" max="9013" width="32.44140625" bestFit="1" customWidth="1"/>
    <col min="9014" max="9014" width="22.5546875" bestFit="1" customWidth="1"/>
    <col min="9015" max="9016" width="24.21875" bestFit="1" customWidth="1"/>
    <col min="9017" max="9017" width="29.88671875" bestFit="1" customWidth="1"/>
    <col min="9018" max="9018" width="19.88671875" bestFit="1" customWidth="1"/>
    <col min="9019" max="9020" width="24.21875" bestFit="1" customWidth="1"/>
    <col min="9021" max="9021" width="31.44140625" bestFit="1" customWidth="1"/>
    <col min="9022" max="9022" width="21.5546875" bestFit="1" customWidth="1"/>
    <col min="9023" max="9024" width="24.21875" bestFit="1" customWidth="1"/>
    <col min="9025" max="9025" width="29.88671875" bestFit="1" customWidth="1"/>
    <col min="9026" max="9026" width="19.88671875" bestFit="1" customWidth="1"/>
    <col min="9027" max="9028" width="24.21875" bestFit="1" customWidth="1"/>
    <col min="9029" max="9029" width="32.44140625" bestFit="1" customWidth="1"/>
    <col min="9030" max="9030" width="22.5546875" bestFit="1" customWidth="1"/>
    <col min="9031" max="9032" width="24.21875" bestFit="1" customWidth="1"/>
    <col min="9033" max="9033" width="32.44140625" bestFit="1" customWidth="1"/>
    <col min="9034" max="9034" width="22.5546875" bestFit="1" customWidth="1"/>
    <col min="9035" max="9036" width="24.21875" bestFit="1" customWidth="1"/>
    <col min="9037" max="9037" width="32.44140625" bestFit="1" customWidth="1"/>
    <col min="9038" max="9038" width="22.5546875" bestFit="1" customWidth="1"/>
    <col min="9039" max="9040" width="24.21875" bestFit="1" customWidth="1"/>
    <col min="9041" max="9041" width="32.44140625" bestFit="1" customWidth="1"/>
    <col min="9042" max="9042" width="22.5546875" bestFit="1" customWidth="1"/>
    <col min="9043" max="9044" width="24.21875" bestFit="1" customWidth="1"/>
    <col min="9045" max="9045" width="29.88671875" bestFit="1" customWidth="1"/>
    <col min="9046" max="9046" width="19.88671875" bestFit="1" customWidth="1"/>
    <col min="9047" max="9048" width="24.21875" bestFit="1" customWidth="1"/>
    <col min="9049" max="9049" width="32.44140625" bestFit="1" customWidth="1"/>
    <col min="9050" max="9050" width="22.5546875" bestFit="1" customWidth="1"/>
    <col min="9051" max="9052" width="24.21875" bestFit="1" customWidth="1"/>
    <col min="9053" max="9053" width="29.88671875" bestFit="1" customWidth="1"/>
    <col min="9054" max="9054" width="19.88671875" bestFit="1" customWidth="1"/>
    <col min="9055" max="9056" width="24.21875" bestFit="1" customWidth="1"/>
    <col min="9057" max="9057" width="29.88671875" bestFit="1" customWidth="1"/>
    <col min="9058" max="9058" width="19.88671875" bestFit="1" customWidth="1"/>
    <col min="9059" max="9060" width="24.21875" bestFit="1" customWidth="1"/>
    <col min="9061" max="9061" width="31.44140625" bestFit="1" customWidth="1"/>
    <col min="9062" max="9062" width="21.5546875" bestFit="1" customWidth="1"/>
    <col min="9063" max="9064" width="24.21875" bestFit="1" customWidth="1"/>
    <col min="9065" max="9065" width="29.88671875" bestFit="1" customWidth="1"/>
    <col min="9066" max="9066" width="19.88671875" bestFit="1" customWidth="1"/>
    <col min="9067" max="9068" width="24.21875" bestFit="1" customWidth="1"/>
    <col min="9069" max="9069" width="29.88671875" bestFit="1" customWidth="1"/>
    <col min="9070" max="9070" width="19.88671875" bestFit="1" customWidth="1"/>
    <col min="9071" max="9072" width="24.21875" bestFit="1" customWidth="1"/>
    <col min="9073" max="9073" width="29.88671875" bestFit="1" customWidth="1"/>
    <col min="9074" max="9074" width="19.88671875" bestFit="1" customWidth="1"/>
    <col min="9075" max="9076" width="24.21875" bestFit="1" customWidth="1"/>
    <col min="9077" max="9077" width="32.44140625" bestFit="1" customWidth="1"/>
    <col min="9078" max="9078" width="22.5546875" bestFit="1" customWidth="1"/>
    <col min="9079" max="9080" width="24.21875" bestFit="1" customWidth="1"/>
    <col min="9081" max="9081" width="29.88671875" bestFit="1" customWidth="1"/>
    <col min="9082" max="9082" width="19.88671875" bestFit="1" customWidth="1"/>
    <col min="9083" max="9084" width="24.21875" bestFit="1" customWidth="1"/>
    <col min="9085" max="9085" width="32.44140625" bestFit="1" customWidth="1"/>
    <col min="9086" max="9086" width="22.5546875" bestFit="1" customWidth="1"/>
    <col min="9087" max="9088" width="24.21875" bestFit="1" customWidth="1"/>
    <col min="9089" max="9089" width="32.44140625" bestFit="1" customWidth="1"/>
    <col min="9090" max="9090" width="22.5546875" bestFit="1" customWidth="1"/>
    <col min="9091" max="9092" width="24.21875" bestFit="1" customWidth="1"/>
    <col min="9093" max="9093" width="29.88671875" bestFit="1" customWidth="1"/>
    <col min="9094" max="9094" width="19.88671875" bestFit="1" customWidth="1"/>
    <col min="9095" max="9096" width="24.21875" bestFit="1" customWidth="1"/>
    <col min="9097" max="9097" width="32.44140625" bestFit="1" customWidth="1"/>
    <col min="9098" max="9098" width="22.5546875" bestFit="1" customWidth="1"/>
    <col min="9099" max="9100" width="24.21875" bestFit="1" customWidth="1"/>
    <col min="9101" max="9101" width="29.88671875" bestFit="1" customWidth="1"/>
    <col min="9102" max="9102" width="19.88671875" bestFit="1" customWidth="1"/>
    <col min="9103" max="9104" width="24.21875" bestFit="1" customWidth="1"/>
    <col min="9105" max="9105" width="29.88671875" bestFit="1" customWidth="1"/>
    <col min="9106" max="9106" width="19.88671875" bestFit="1" customWidth="1"/>
    <col min="9107" max="9108" width="24.21875" bestFit="1" customWidth="1"/>
    <col min="9109" max="9109" width="32.44140625" bestFit="1" customWidth="1"/>
    <col min="9110" max="9110" width="22.5546875" bestFit="1" customWidth="1"/>
    <col min="9111" max="9112" width="24.21875" bestFit="1" customWidth="1"/>
    <col min="9113" max="9113" width="32.44140625" bestFit="1" customWidth="1"/>
    <col min="9114" max="9114" width="22.5546875" bestFit="1" customWidth="1"/>
    <col min="9115" max="9116" width="24.21875" bestFit="1" customWidth="1"/>
    <col min="9117" max="9117" width="29.88671875" bestFit="1" customWidth="1"/>
    <col min="9118" max="9118" width="19.88671875" bestFit="1" customWidth="1"/>
    <col min="9119" max="9120" width="24.21875" bestFit="1" customWidth="1"/>
    <col min="9121" max="9121" width="29.88671875" bestFit="1" customWidth="1"/>
    <col min="9122" max="9122" width="19.88671875" bestFit="1" customWidth="1"/>
    <col min="9123" max="9124" width="24.21875" bestFit="1" customWidth="1"/>
    <col min="9125" max="9125" width="29.88671875" bestFit="1" customWidth="1"/>
    <col min="9126" max="9126" width="19.88671875" bestFit="1" customWidth="1"/>
    <col min="9127" max="9128" width="24.21875" bestFit="1" customWidth="1"/>
    <col min="9129" max="9129" width="29.88671875" bestFit="1" customWidth="1"/>
    <col min="9130" max="9130" width="19.88671875" bestFit="1" customWidth="1"/>
    <col min="9131" max="9132" width="24.21875" bestFit="1" customWidth="1"/>
    <col min="9133" max="9133" width="29.88671875" bestFit="1" customWidth="1"/>
    <col min="9134" max="9134" width="19.88671875" bestFit="1" customWidth="1"/>
    <col min="9135" max="9136" width="24.21875" bestFit="1" customWidth="1"/>
    <col min="9137" max="9137" width="32.44140625" bestFit="1" customWidth="1"/>
    <col min="9138" max="9138" width="22.5546875" bestFit="1" customWidth="1"/>
    <col min="9139" max="9140" width="24.21875" bestFit="1" customWidth="1"/>
    <col min="9141" max="9141" width="29.88671875" bestFit="1" customWidth="1"/>
    <col min="9142" max="9142" width="19.88671875" bestFit="1" customWidth="1"/>
    <col min="9143" max="9144" width="24.21875" bestFit="1" customWidth="1"/>
    <col min="9145" max="9145" width="32.44140625" bestFit="1" customWidth="1"/>
    <col min="9146" max="9146" width="22.5546875" bestFit="1" customWidth="1"/>
    <col min="9147" max="9148" width="24.21875" bestFit="1" customWidth="1"/>
    <col min="9149" max="9149" width="32.44140625" bestFit="1" customWidth="1"/>
    <col min="9150" max="9150" width="22.5546875" bestFit="1" customWidth="1"/>
    <col min="9151" max="9152" width="24.21875" bestFit="1" customWidth="1"/>
    <col min="9153" max="9153" width="29.88671875" bestFit="1" customWidth="1"/>
    <col min="9154" max="9154" width="19.88671875" bestFit="1" customWidth="1"/>
    <col min="9155" max="9156" width="24.21875" bestFit="1" customWidth="1"/>
    <col min="9157" max="9157" width="32.44140625" bestFit="1" customWidth="1"/>
    <col min="9158" max="9158" width="22.5546875" bestFit="1" customWidth="1"/>
    <col min="9159" max="9160" width="24.21875" bestFit="1" customWidth="1"/>
    <col min="9161" max="9161" width="29.88671875" bestFit="1" customWidth="1"/>
    <col min="9162" max="9162" width="19.88671875" bestFit="1" customWidth="1"/>
    <col min="9163" max="9164" width="24.21875" bestFit="1" customWidth="1"/>
    <col min="9165" max="9165" width="29.88671875" bestFit="1" customWidth="1"/>
    <col min="9166" max="9166" width="19.88671875" bestFit="1" customWidth="1"/>
    <col min="9167" max="9168" width="24.21875" bestFit="1" customWidth="1"/>
    <col min="9169" max="9169" width="29.88671875" bestFit="1" customWidth="1"/>
    <col min="9170" max="9170" width="19.88671875" bestFit="1" customWidth="1"/>
    <col min="9171" max="9172" width="24.21875" bestFit="1" customWidth="1"/>
    <col min="9173" max="9173" width="29.88671875" bestFit="1" customWidth="1"/>
    <col min="9174" max="9174" width="19.88671875" bestFit="1" customWidth="1"/>
    <col min="9175" max="9176" width="24.21875" bestFit="1" customWidth="1"/>
    <col min="9177" max="9177" width="29.88671875" bestFit="1" customWidth="1"/>
    <col min="9178" max="9178" width="19.88671875" bestFit="1" customWidth="1"/>
    <col min="9179" max="9180" width="24.21875" bestFit="1" customWidth="1"/>
    <col min="9181" max="9181" width="31.44140625" bestFit="1" customWidth="1"/>
    <col min="9182" max="9182" width="21.5546875" bestFit="1" customWidth="1"/>
    <col min="9183" max="9184" width="24.21875" bestFit="1" customWidth="1"/>
    <col min="9185" max="9185" width="32.44140625" bestFit="1" customWidth="1"/>
    <col min="9186" max="9186" width="22.5546875" bestFit="1" customWidth="1"/>
    <col min="9187" max="9188" width="24.21875" bestFit="1" customWidth="1"/>
    <col min="9189" max="9189" width="31.44140625" bestFit="1" customWidth="1"/>
    <col min="9190" max="9190" width="21.5546875" bestFit="1" customWidth="1"/>
    <col min="9191" max="9192" width="24.21875" bestFit="1" customWidth="1"/>
    <col min="9193" max="9193" width="29.88671875" bestFit="1" customWidth="1"/>
    <col min="9194" max="9194" width="19.88671875" bestFit="1" customWidth="1"/>
    <col min="9195" max="9196" width="24.21875" bestFit="1" customWidth="1"/>
    <col min="9197" max="9197" width="29.88671875" bestFit="1" customWidth="1"/>
    <col min="9198" max="9198" width="19.88671875" bestFit="1" customWidth="1"/>
    <col min="9199" max="9200" width="24.21875" bestFit="1" customWidth="1"/>
    <col min="9201" max="9201" width="29.88671875" bestFit="1" customWidth="1"/>
    <col min="9202" max="9202" width="19.88671875" bestFit="1" customWidth="1"/>
    <col min="9203" max="9204" width="24.21875" bestFit="1" customWidth="1"/>
    <col min="9205" max="9205" width="29.88671875" bestFit="1" customWidth="1"/>
    <col min="9206" max="9206" width="19.88671875" bestFit="1" customWidth="1"/>
    <col min="9207" max="9208" width="24.21875" bestFit="1" customWidth="1"/>
    <col min="9209" max="9209" width="29.88671875" bestFit="1" customWidth="1"/>
    <col min="9210" max="9210" width="19.88671875" bestFit="1" customWidth="1"/>
    <col min="9211" max="9212" width="24.21875" bestFit="1" customWidth="1"/>
    <col min="9213" max="9213" width="29.88671875" bestFit="1" customWidth="1"/>
    <col min="9214" max="9214" width="19.88671875" bestFit="1" customWidth="1"/>
    <col min="9215" max="9216" width="24.21875" bestFit="1" customWidth="1"/>
    <col min="9217" max="9217" width="32.44140625" bestFit="1" customWidth="1"/>
    <col min="9218" max="9218" width="22.5546875" bestFit="1" customWidth="1"/>
    <col min="9219" max="9220" width="24.21875" bestFit="1" customWidth="1"/>
    <col min="9221" max="9221" width="31.44140625" bestFit="1" customWidth="1"/>
    <col min="9222" max="9222" width="21.5546875" bestFit="1" customWidth="1"/>
    <col min="9223" max="9224" width="24.21875" bestFit="1" customWidth="1"/>
    <col min="9225" max="9225" width="32.44140625" bestFit="1" customWidth="1"/>
    <col min="9226" max="9226" width="22.5546875" bestFit="1" customWidth="1"/>
    <col min="9227" max="9228" width="24.21875" bestFit="1" customWidth="1"/>
    <col min="9229" max="9229" width="32.44140625" bestFit="1" customWidth="1"/>
    <col min="9230" max="9230" width="22.5546875" bestFit="1" customWidth="1"/>
    <col min="9231" max="9232" width="24.21875" bestFit="1" customWidth="1"/>
    <col min="9233" max="9233" width="32.44140625" bestFit="1" customWidth="1"/>
    <col min="9234" max="9234" width="22.5546875" bestFit="1" customWidth="1"/>
    <col min="9235" max="9236" width="24.21875" bestFit="1" customWidth="1"/>
    <col min="9237" max="9237" width="29.88671875" bestFit="1" customWidth="1"/>
    <col min="9238" max="9238" width="19.88671875" bestFit="1" customWidth="1"/>
    <col min="9239" max="9240" width="24.21875" bestFit="1" customWidth="1"/>
    <col min="9241" max="9241" width="32.44140625" bestFit="1" customWidth="1"/>
    <col min="9242" max="9242" width="22.5546875" bestFit="1" customWidth="1"/>
    <col min="9243" max="9244" width="24.21875" bestFit="1" customWidth="1"/>
    <col min="9245" max="9245" width="29.88671875" bestFit="1" customWidth="1"/>
    <col min="9246" max="9246" width="19.88671875" bestFit="1" customWidth="1"/>
    <col min="9247" max="9248" width="24.21875" bestFit="1" customWidth="1"/>
    <col min="9249" max="9249" width="29.88671875" bestFit="1" customWidth="1"/>
    <col min="9250" max="9250" width="19.88671875" bestFit="1" customWidth="1"/>
    <col min="9251" max="9252" width="24.21875" bestFit="1" customWidth="1"/>
    <col min="9253" max="9253" width="31.44140625" bestFit="1" customWidth="1"/>
    <col min="9254" max="9254" width="21.5546875" bestFit="1" customWidth="1"/>
    <col min="9255" max="9256" width="24.21875" bestFit="1" customWidth="1"/>
    <col min="9257" max="9257" width="29.88671875" bestFit="1" customWidth="1"/>
    <col min="9258" max="9258" width="19.88671875" bestFit="1" customWidth="1"/>
    <col min="9259" max="9260" width="24.21875" bestFit="1" customWidth="1"/>
    <col min="9261" max="9261" width="29.88671875" bestFit="1" customWidth="1"/>
    <col min="9262" max="9262" width="19.88671875" bestFit="1" customWidth="1"/>
    <col min="9263" max="9264" width="24.21875" bestFit="1" customWidth="1"/>
    <col min="9265" max="9265" width="29.88671875" bestFit="1" customWidth="1"/>
    <col min="9266" max="9266" width="19.88671875" bestFit="1" customWidth="1"/>
    <col min="9267" max="9268" width="24.21875" bestFit="1" customWidth="1"/>
    <col min="9269" max="9269" width="32.44140625" bestFit="1" customWidth="1"/>
    <col min="9270" max="9270" width="22.5546875" bestFit="1" customWidth="1"/>
    <col min="9271" max="9272" width="24.21875" bestFit="1" customWidth="1"/>
    <col min="9273" max="9273" width="29.88671875" bestFit="1" customWidth="1"/>
    <col min="9274" max="9274" width="19.88671875" bestFit="1" customWidth="1"/>
    <col min="9275" max="9276" width="24.21875" bestFit="1" customWidth="1"/>
    <col min="9277" max="9277" width="32.44140625" bestFit="1" customWidth="1"/>
    <col min="9278" max="9278" width="22.5546875" bestFit="1" customWidth="1"/>
    <col min="9279" max="9280" width="24.21875" bestFit="1" customWidth="1"/>
    <col min="9281" max="9281" width="29.88671875" bestFit="1" customWidth="1"/>
    <col min="9282" max="9282" width="19.88671875" bestFit="1" customWidth="1"/>
    <col min="9283" max="9284" width="24.21875" bestFit="1" customWidth="1"/>
    <col min="9285" max="9285" width="29.88671875" bestFit="1" customWidth="1"/>
    <col min="9286" max="9286" width="19.88671875" bestFit="1" customWidth="1"/>
    <col min="9287" max="9288" width="24.21875" bestFit="1" customWidth="1"/>
    <col min="9289" max="9289" width="29.88671875" bestFit="1" customWidth="1"/>
    <col min="9290" max="9290" width="19.88671875" bestFit="1" customWidth="1"/>
    <col min="9291" max="9292" width="24.21875" bestFit="1" customWidth="1"/>
    <col min="9293" max="9293" width="29.88671875" bestFit="1" customWidth="1"/>
    <col min="9294" max="9294" width="19.88671875" bestFit="1" customWidth="1"/>
    <col min="9295" max="9296" width="24.21875" bestFit="1" customWidth="1"/>
    <col min="9297" max="9297" width="32.44140625" bestFit="1" customWidth="1"/>
    <col min="9298" max="9298" width="22.5546875" bestFit="1" customWidth="1"/>
    <col min="9299" max="9300" width="24.21875" bestFit="1" customWidth="1"/>
    <col min="9301" max="9301" width="29.88671875" bestFit="1" customWidth="1"/>
    <col min="9302" max="9302" width="19.88671875" bestFit="1" customWidth="1"/>
    <col min="9303" max="9304" width="24.21875" bestFit="1" customWidth="1"/>
    <col min="9305" max="9305" width="29.88671875" bestFit="1" customWidth="1"/>
    <col min="9306" max="9306" width="19.88671875" bestFit="1" customWidth="1"/>
    <col min="9307" max="9308" width="24.21875" bestFit="1" customWidth="1"/>
    <col min="9309" max="9309" width="29.88671875" bestFit="1" customWidth="1"/>
    <col min="9310" max="9310" width="19.88671875" bestFit="1" customWidth="1"/>
    <col min="9311" max="9312" width="24.21875" bestFit="1" customWidth="1"/>
    <col min="9313" max="9313" width="29.88671875" bestFit="1" customWidth="1"/>
    <col min="9314" max="9314" width="19.88671875" bestFit="1" customWidth="1"/>
    <col min="9315" max="9316" width="24.21875" bestFit="1" customWidth="1"/>
    <col min="9317" max="9317" width="29.88671875" bestFit="1" customWidth="1"/>
    <col min="9318" max="9318" width="19.88671875" bestFit="1" customWidth="1"/>
    <col min="9319" max="9320" width="24.21875" bestFit="1" customWidth="1"/>
    <col min="9321" max="9321" width="29.88671875" bestFit="1" customWidth="1"/>
    <col min="9322" max="9322" width="19.88671875" bestFit="1" customWidth="1"/>
    <col min="9323" max="9324" width="24.21875" bestFit="1" customWidth="1"/>
    <col min="9325" max="9325" width="32.44140625" bestFit="1" customWidth="1"/>
    <col min="9326" max="9326" width="22.5546875" bestFit="1" customWidth="1"/>
    <col min="9327" max="9328" width="24.21875" bestFit="1" customWidth="1"/>
    <col min="9329" max="9329" width="29.88671875" bestFit="1" customWidth="1"/>
    <col min="9330" max="9330" width="19.88671875" bestFit="1" customWidth="1"/>
    <col min="9331" max="9332" width="24.21875" bestFit="1" customWidth="1"/>
    <col min="9333" max="9333" width="29.88671875" bestFit="1" customWidth="1"/>
    <col min="9334" max="9334" width="19.88671875" bestFit="1" customWidth="1"/>
    <col min="9335" max="9336" width="24.21875" bestFit="1" customWidth="1"/>
    <col min="9337" max="9337" width="29.88671875" bestFit="1" customWidth="1"/>
    <col min="9338" max="9338" width="19.88671875" bestFit="1" customWidth="1"/>
    <col min="9339" max="9340" width="24.21875" bestFit="1" customWidth="1"/>
    <col min="9341" max="9341" width="32.44140625" bestFit="1" customWidth="1"/>
    <col min="9342" max="9342" width="22.5546875" bestFit="1" customWidth="1"/>
    <col min="9343" max="9344" width="24.21875" bestFit="1" customWidth="1"/>
    <col min="9345" max="9345" width="29.88671875" bestFit="1" customWidth="1"/>
    <col min="9346" max="9346" width="19.88671875" bestFit="1" customWidth="1"/>
    <col min="9347" max="9348" width="24.21875" bestFit="1" customWidth="1"/>
    <col min="9349" max="9349" width="29.88671875" bestFit="1" customWidth="1"/>
    <col min="9350" max="9350" width="19.88671875" bestFit="1" customWidth="1"/>
    <col min="9351" max="9352" width="24.21875" bestFit="1" customWidth="1"/>
    <col min="9353" max="9353" width="29.88671875" bestFit="1" customWidth="1"/>
    <col min="9354" max="9354" width="19.88671875" bestFit="1" customWidth="1"/>
    <col min="9355" max="9356" width="24.21875" bestFit="1" customWidth="1"/>
    <col min="9357" max="9357" width="29.88671875" bestFit="1" customWidth="1"/>
    <col min="9358" max="9358" width="19.88671875" bestFit="1" customWidth="1"/>
    <col min="9359" max="9360" width="24.21875" bestFit="1" customWidth="1"/>
    <col min="9361" max="9361" width="32.44140625" bestFit="1" customWidth="1"/>
    <col min="9362" max="9362" width="22.5546875" bestFit="1" customWidth="1"/>
    <col min="9363" max="9364" width="24.21875" bestFit="1" customWidth="1"/>
    <col min="9365" max="9365" width="32.44140625" bestFit="1" customWidth="1"/>
    <col min="9366" max="9366" width="22.5546875" bestFit="1" customWidth="1"/>
    <col min="9367" max="9368" width="24.21875" bestFit="1" customWidth="1"/>
    <col min="9369" max="9369" width="29.88671875" bestFit="1" customWidth="1"/>
    <col min="9370" max="9370" width="19.88671875" bestFit="1" customWidth="1"/>
    <col min="9371" max="9372" width="24.21875" bestFit="1" customWidth="1"/>
    <col min="9373" max="9373" width="32.44140625" bestFit="1" customWidth="1"/>
    <col min="9374" max="9374" width="22.5546875" bestFit="1" customWidth="1"/>
    <col min="9375" max="9376" width="24.21875" bestFit="1" customWidth="1"/>
    <col min="9377" max="9377" width="29.88671875" bestFit="1" customWidth="1"/>
    <col min="9378" max="9378" width="19.88671875" bestFit="1" customWidth="1"/>
    <col min="9379" max="9380" width="24.21875" bestFit="1" customWidth="1"/>
    <col min="9381" max="9381" width="32.44140625" bestFit="1" customWidth="1"/>
    <col min="9382" max="9382" width="22.5546875" bestFit="1" customWidth="1"/>
    <col min="9383" max="9384" width="24.21875" bestFit="1" customWidth="1"/>
    <col min="9385" max="9385" width="32.44140625" bestFit="1" customWidth="1"/>
    <col min="9386" max="9386" width="22.5546875" bestFit="1" customWidth="1"/>
    <col min="9387" max="9388" width="24.21875" bestFit="1" customWidth="1"/>
    <col min="9389" max="9389" width="29.88671875" bestFit="1" customWidth="1"/>
    <col min="9390" max="9390" width="19.88671875" bestFit="1" customWidth="1"/>
    <col min="9391" max="9392" width="24.21875" bestFit="1" customWidth="1"/>
    <col min="9393" max="9393" width="29.88671875" bestFit="1" customWidth="1"/>
    <col min="9394" max="9394" width="19.88671875" bestFit="1" customWidth="1"/>
    <col min="9395" max="9396" width="24.21875" bestFit="1" customWidth="1"/>
    <col min="9397" max="9397" width="29.88671875" bestFit="1" customWidth="1"/>
    <col min="9398" max="9398" width="19.88671875" bestFit="1" customWidth="1"/>
    <col min="9399" max="9400" width="24.21875" bestFit="1" customWidth="1"/>
    <col min="9401" max="9401" width="32.44140625" bestFit="1" customWidth="1"/>
    <col min="9402" max="9402" width="22.5546875" bestFit="1" customWidth="1"/>
    <col min="9403" max="9404" width="24.21875" bestFit="1" customWidth="1"/>
    <col min="9405" max="9405" width="31.44140625" bestFit="1" customWidth="1"/>
    <col min="9406" max="9406" width="21.5546875" bestFit="1" customWidth="1"/>
    <col min="9407" max="9408" width="24.21875" bestFit="1" customWidth="1"/>
    <col min="9409" max="9409" width="31.44140625" bestFit="1" customWidth="1"/>
    <col min="9410" max="9410" width="21.5546875" bestFit="1" customWidth="1"/>
    <col min="9411" max="9412" width="24.21875" bestFit="1" customWidth="1"/>
    <col min="9413" max="9413" width="32.44140625" bestFit="1" customWidth="1"/>
    <col min="9414" max="9414" width="22.5546875" bestFit="1" customWidth="1"/>
    <col min="9415" max="9416" width="24.21875" bestFit="1" customWidth="1"/>
    <col min="9417" max="9417" width="29.88671875" bestFit="1" customWidth="1"/>
    <col min="9418" max="9418" width="19.88671875" bestFit="1" customWidth="1"/>
    <col min="9419" max="9420" width="24.21875" bestFit="1" customWidth="1"/>
    <col min="9421" max="9421" width="32.44140625" bestFit="1" customWidth="1"/>
    <col min="9422" max="9422" width="22.5546875" bestFit="1" customWidth="1"/>
    <col min="9423" max="9424" width="24.21875" bestFit="1" customWidth="1"/>
    <col min="9425" max="9425" width="29.88671875" bestFit="1" customWidth="1"/>
    <col min="9426" max="9426" width="19.88671875" bestFit="1" customWidth="1"/>
    <col min="9427" max="9428" width="24.21875" bestFit="1" customWidth="1"/>
    <col min="9429" max="9429" width="29.88671875" bestFit="1" customWidth="1"/>
    <col min="9430" max="9430" width="19.88671875" bestFit="1" customWidth="1"/>
    <col min="9431" max="9432" width="24.21875" bestFit="1" customWidth="1"/>
    <col min="9433" max="9433" width="32.44140625" bestFit="1" customWidth="1"/>
    <col min="9434" max="9434" width="22.5546875" bestFit="1" customWidth="1"/>
    <col min="9435" max="9436" width="24.21875" bestFit="1" customWidth="1"/>
    <col min="9437" max="9437" width="29.88671875" bestFit="1" customWidth="1"/>
    <col min="9438" max="9438" width="19.88671875" bestFit="1" customWidth="1"/>
    <col min="9439" max="9440" width="24.21875" bestFit="1" customWidth="1"/>
    <col min="9441" max="9441" width="29.88671875" bestFit="1" customWidth="1"/>
    <col min="9442" max="9442" width="19.88671875" bestFit="1" customWidth="1"/>
    <col min="9443" max="9444" width="24.21875" bestFit="1" customWidth="1"/>
    <col min="9445" max="9445" width="29.88671875" bestFit="1" customWidth="1"/>
    <col min="9446" max="9446" width="19.88671875" bestFit="1" customWidth="1"/>
    <col min="9447" max="9448" width="24.21875" bestFit="1" customWidth="1"/>
    <col min="9449" max="9449" width="29.88671875" bestFit="1" customWidth="1"/>
    <col min="9450" max="9450" width="19.88671875" bestFit="1" customWidth="1"/>
    <col min="9451" max="9452" width="24.21875" bestFit="1" customWidth="1"/>
    <col min="9453" max="9453" width="32.44140625" bestFit="1" customWidth="1"/>
    <col min="9454" max="9454" width="22.5546875" bestFit="1" customWidth="1"/>
    <col min="9455" max="9456" width="24.21875" bestFit="1" customWidth="1"/>
    <col min="9457" max="9457" width="29.88671875" bestFit="1" customWidth="1"/>
    <col min="9458" max="9458" width="19.88671875" bestFit="1" customWidth="1"/>
    <col min="9459" max="9460" width="24.21875" bestFit="1" customWidth="1"/>
    <col min="9461" max="9461" width="29.88671875" bestFit="1" customWidth="1"/>
    <col min="9462" max="9462" width="19.88671875" bestFit="1" customWidth="1"/>
    <col min="9463" max="9464" width="24.21875" bestFit="1" customWidth="1"/>
    <col min="9465" max="9465" width="29.88671875" bestFit="1" customWidth="1"/>
    <col min="9466" max="9466" width="19.88671875" bestFit="1" customWidth="1"/>
    <col min="9467" max="9468" width="24.21875" bestFit="1" customWidth="1"/>
    <col min="9469" max="9469" width="29.88671875" bestFit="1" customWidth="1"/>
    <col min="9470" max="9470" width="19.88671875" bestFit="1" customWidth="1"/>
    <col min="9471" max="9472" width="24.21875" bestFit="1" customWidth="1"/>
    <col min="9473" max="9473" width="29.88671875" bestFit="1" customWidth="1"/>
    <col min="9474" max="9474" width="19.88671875" bestFit="1" customWidth="1"/>
    <col min="9475" max="9476" width="24.21875" bestFit="1" customWidth="1"/>
    <col min="9477" max="9477" width="32.44140625" bestFit="1" customWidth="1"/>
    <col min="9478" max="9478" width="22.5546875" bestFit="1" customWidth="1"/>
    <col min="9479" max="9480" width="24.21875" bestFit="1" customWidth="1"/>
    <col min="9481" max="9481" width="29.88671875" bestFit="1" customWidth="1"/>
    <col min="9482" max="9482" width="19.88671875" bestFit="1" customWidth="1"/>
    <col min="9483" max="9484" width="24.21875" bestFit="1" customWidth="1"/>
    <col min="9485" max="9485" width="32.44140625" bestFit="1" customWidth="1"/>
    <col min="9486" max="9486" width="22.5546875" bestFit="1" customWidth="1"/>
    <col min="9487" max="9488" width="24.21875" bestFit="1" customWidth="1"/>
    <col min="9489" max="9489" width="29.88671875" bestFit="1" customWidth="1"/>
    <col min="9490" max="9490" width="19.88671875" bestFit="1" customWidth="1"/>
    <col min="9491" max="9492" width="24.21875" bestFit="1" customWidth="1"/>
    <col min="9493" max="9493" width="29.88671875" bestFit="1" customWidth="1"/>
    <col min="9494" max="9494" width="19.88671875" bestFit="1" customWidth="1"/>
    <col min="9495" max="9496" width="24.21875" bestFit="1" customWidth="1"/>
    <col min="9497" max="9497" width="29.88671875" bestFit="1" customWidth="1"/>
    <col min="9498" max="9498" width="19.88671875" bestFit="1" customWidth="1"/>
    <col min="9499" max="9500" width="24.21875" bestFit="1" customWidth="1"/>
    <col min="9501" max="9501" width="29.88671875" bestFit="1" customWidth="1"/>
    <col min="9502" max="9502" width="19.88671875" bestFit="1" customWidth="1"/>
    <col min="9503" max="9504" width="24.21875" bestFit="1" customWidth="1"/>
    <col min="9505" max="9505" width="29.88671875" bestFit="1" customWidth="1"/>
    <col min="9506" max="9506" width="19.88671875" bestFit="1" customWidth="1"/>
    <col min="9507" max="9508" width="24.21875" bestFit="1" customWidth="1"/>
    <col min="9509" max="9509" width="29.88671875" bestFit="1" customWidth="1"/>
    <col min="9510" max="9510" width="19.88671875" bestFit="1" customWidth="1"/>
    <col min="9511" max="9512" width="24.21875" bestFit="1" customWidth="1"/>
    <col min="9513" max="9513" width="29.88671875" bestFit="1" customWidth="1"/>
    <col min="9514" max="9514" width="19.88671875" bestFit="1" customWidth="1"/>
    <col min="9515" max="9516" width="24.21875" bestFit="1" customWidth="1"/>
    <col min="9517" max="9517" width="31.44140625" bestFit="1" customWidth="1"/>
    <col min="9518" max="9518" width="21.5546875" bestFit="1" customWidth="1"/>
    <col min="9519" max="9520" width="24.21875" bestFit="1" customWidth="1"/>
    <col min="9521" max="9521" width="29.88671875" bestFit="1" customWidth="1"/>
    <col min="9522" max="9522" width="19.88671875" bestFit="1" customWidth="1"/>
    <col min="9523" max="9524" width="24.21875" bestFit="1" customWidth="1"/>
    <col min="9525" max="9525" width="29.88671875" bestFit="1" customWidth="1"/>
    <col min="9526" max="9526" width="19.88671875" bestFit="1" customWidth="1"/>
    <col min="9527" max="9528" width="24.21875" bestFit="1" customWidth="1"/>
    <col min="9529" max="9529" width="29.88671875" bestFit="1" customWidth="1"/>
    <col min="9530" max="9530" width="19.88671875" bestFit="1" customWidth="1"/>
    <col min="9531" max="9532" width="24.21875" bestFit="1" customWidth="1"/>
    <col min="9533" max="9533" width="29.88671875" bestFit="1" customWidth="1"/>
    <col min="9534" max="9534" width="19.88671875" bestFit="1" customWidth="1"/>
    <col min="9535" max="9536" width="24.21875" bestFit="1" customWidth="1"/>
    <col min="9537" max="9537" width="32.44140625" bestFit="1" customWidth="1"/>
    <col min="9538" max="9538" width="22.5546875" bestFit="1" customWidth="1"/>
    <col min="9539" max="9540" width="24.21875" bestFit="1" customWidth="1"/>
    <col min="9541" max="9541" width="29.88671875" bestFit="1" customWidth="1"/>
    <col min="9542" max="9542" width="19.88671875" bestFit="1" customWidth="1"/>
    <col min="9543" max="9544" width="24.21875" bestFit="1" customWidth="1"/>
    <col min="9545" max="9545" width="32.44140625" bestFit="1" customWidth="1"/>
    <col min="9546" max="9546" width="22.5546875" bestFit="1" customWidth="1"/>
    <col min="9547" max="9548" width="24.21875" bestFit="1" customWidth="1"/>
    <col min="9549" max="9549" width="32.44140625" bestFit="1" customWidth="1"/>
    <col min="9550" max="9550" width="22.5546875" bestFit="1" customWidth="1"/>
    <col min="9551" max="9552" width="24.21875" bestFit="1" customWidth="1"/>
    <col min="9553" max="9553" width="29.88671875" bestFit="1" customWidth="1"/>
    <col min="9554" max="9554" width="19.88671875" bestFit="1" customWidth="1"/>
    <col min="9555" max="9556" width="24.21875" bestFit="1" customWidth="1"/>
    <col min="9557" max="9557" width="29.88671875" bestFit="1" customWidth="1"/>
    <col min="9558" max="9558" width="19.88671875" bestFit="1" customWidth="1"/>
    <col min="9559" max="9560" width="24.21875" bestFit="1" customWidth="1"/>
    <col min="9561" max="9561" width="29.88671875" bestFit="1" customWidth="1"/>
    <col min="9562" max="9562" width="19.88671875" bestFit="1" customWidth="1"/>
    <col min="9563" max="9564" width="24.21875" bestFit="1" customWidth="1"/>
    <col min="9565" max="9565" width="29.88671875" bestFit="1" customWidth="1"/>
    <col min="9566" max="9566" width="19.88671875" bestFit="1" customWidth="1"/>
    <col min="9567" max="9568" width="24.21875" bestFit="1" customWidth="1"/>
    <col min="9569" max="9569" width="29.88671875" bestFit="1" customWidth="1"/>
    <col min="9570" max="9570" width="19.88671875" bestFit="1" customWidth="1"/>
    <col min="9571" max="9572" width="24.21875" bestFit="1" customWidth="1"/>
    <col min="9573" max="9573" width="29.88671875" bestFit="1" customWidth="1"/>
    <col min="9574" max="9574" width="19.88671875" bestFit="1" customWidth="1"/>
    <col min="9575" max="9576" width="24.21875" bestFit="1" customWidth="1"/>
    <col min="9577" max="9577" width="29.88671875" bestFit="1" customWidth="1"/>
    <col min="9578" max="9578" width="19.88671875" bestFit="1" customWidth="1"/>
    <col min="9579" max="9580" width="24.21875" bestFit="1" customWidth="1"/>
    <col min="9581" max="9581" width="29.88671875" bestFit="1" customWidth="1"/>
    <col min="9582" max="9582" width="19.88671875" bestFit="1" customWidth="1"/>
    <col min="9583" max="9584" width="24.21875" bestFit="1" customWidth="1"/>
    <col min="9585" max="9585" width="29.88671875" bestFit="1" customWidth="1"/>
    <col min="9586" max="9586" width="19.88671875" bestFit="1" customWidth="1"/>
    <col min="9587" max="9588" width="24.21875" bestFit="1" customWidth="1"/>
    <col min="9589" max="9589" width="29.88671875" bestFit="1" customWidth="1"/>
    <col min="9590" max="9590" width="19.88671875" bestFit="1" customWidth="1"/>
    <col min="9591" max="9592" width="24.21875" bestFit="1" customWidth="1"/>
    <col min="9593" max="9593" width="29.88671875" bestFit="1" customWidth="1"/>
    <col min="9594" max="9594" width="19.88671875" bestFit="1" customWidth="1"/>
    <col min="9595" max="9596" width="24.21875" bestFit="1" customWidth="1"/>
    <col min="9597" max="9597" width="29.88671875" bestFit="1" customWidth="1"/>
    <col min="9598" max="9598" width="19.88671875" bestFit="1" customWidth="1"/>
    <col min="9599" max="9600" width="24.21875" bestFit="1" customWidth="1"/>
    <col min="9601" max="9601" width="32.44140625" bestFit="1" customWidth="1"/>
    <col min="9602" max="9602" width="22.5546875" bestFit="1" customWidth="1"/>
    <col min="9603" max="9604" width="24.21875" bestFit="1" customWidth="1"/>
    <col min="9605" max="9605" width="32.44140625" bestFit="1" customWidth="1"/>
    <col min="9606" max="9606" width="22.5546875" bestFit="1" customWidth="1"/>
    <col min="9607" max="9608" width="24.21875" bestFit="1" customWidth="1"/>
    <col min="9609" max="9609" width="29.88671875" bestFit="1" customWidth="1"/>
    <col min="9610" max="9610" width="19.88671875" bestFit="1" customWidth="1"/>
    <col min="9611" max="9612" width="24.21875" bestFit="1" customWidth="1"/>
    <col min="9613" max="9613" width="29.88671875" bestFit="1" customWidth="1"/>
    <col min="9614" max="9614" width="19.88671875" bestFit="1" customWidth="1"/>
    <col min="9615" max="9616" width="24.21875" bestFit="1" customWidth="1"/>
    <col min="9617" max="9617" width="29.88671875" bestFit="1" customWidth="1"/>
    <col min="9618" max="9618" width="19.88671875" bestFit="1" customWidth="1"/>
    <col min="9619" max="9620" width="24.21875" bestFit="1" customWidth="1"/>
    <col min="9621" max="9621" width="29.88671875" bestFit="1" customWidth="1"/>
    <col min="9622" max="9622" width="19.88671875" bestFit="1" customWidth="1"/>
    <col min="9623" max="9624" width="24.21875" bestFit="1" customWidth="1"/>
    <col min="9625" max="9625" width="31.44140625" bestFit="1" customWidth="1"/>
    <col min="9626" max="9626" width="21.5546875" bestFit="1" customWidth="1"/>
    <col min="9627" max="9628" width="24.21875" bestFit="1" customWidth="1"/>
    <col min="9629" max="9629" width="29.88671875" bestFit="1" customWidth="1"/>
    <col min="9630" max="9630" width="19.88671875" bestFit="1" customWidth="1"/>
    <col min="9631" max="9632" width="24.21875" bestFit="1" customWidth="1"/>
    <col min="9633" max="9633" width="32.44140625" bestFit="1" customWidth="1"/>
    <col min="9634" max="9634" width="22.5546875" bestFit="1" customWidth="1"/>
    <col min="9635" max="9636" width="24.21875" bestFit="1" customWidth="1"/>
    <col min="9637" max="9637" width="29.88671875" bestFit="1" customWidth="1"/>
    <col min="9638" max="9638" width="19.88671875" bestFit="1" customWidth="1"/>
    <col min="9639" max="9640" width="24.21875" bestFit="1" customWidth="1"/>
    <col min="9641" max="9641" width="29.88671875" bestFit="1" customWidth="1"/>
    <col min="9642" max="9642" width="19.88671875" bestFit="1" customWidth="1"/>
    <col min="9643" max="9644" width="24.21875" bestFit="1" customWidth="1"/>
    <col min="9645" max="9645" width="29.88671875" bestFit="1" customWidth="1"/>
    <col min="9646" max="9646" width="19.88671875" bestFit="1" customWidth="1"/>
    <col min="9647" max="9648" width="24.21875" bestFit="1" customWidth="1"/>
    <col min="9649" max="9649" width="31.44140625" bestFit="1" customWidth="1"/>
    <col min="9650" max="9650" width="21.5546875" bestFit="1" customWidth="1"/>
    <col min="9651" max="9652" width="24.21875" bestFit="1" customWidth="1"/>
    <col min="9653" max="9653" width="29.88671875" bestFit="1" customWidth="1"/>
    <col min="9654" max="9654" width="19.88671875" bestFit="1" customWidth="1"/>
    <col min="9655" max="9656" width="24.21875" bestFit="1" customWidth="1"/>
    <col min="9657" max="9657" width="31.44140625" bestFit="1" customWidth="1"/>
    <col min="9658" max="9658" width="21.5546875" bestFit="1" customWidth="1"/>
    <col min="9659" max="9660" width="24.21875" bestFit="1" customWidth="1"/>
    <col min="9661" max="9661" width="29.88671875" bestFit="1" customWidth="1"/>
    <col min="9662" max="9662" width="19.88671875" bestFit="1" customWidth="1"/>
    <col min="9663" max="9664" width="24.21875" bestFit="1" customWidth="1"/>
    <col min="9665" max="9665" width="29.88671875" bestFit="1" customWidth="1"/>
    <col min="9666" max="9666" width="19.88671875" bestFit="1" customWidth="1"/>
    <col min="9667" max="9668" width="24.21875" bestFit="1" customWidth="1"/>
    <col min="9669" max="9669" width="29.88671875" bestFit="1" customWidth="1"/>
    <col min="9670" max="9670" width="19.88671875" bestFit="1" customWidth="1"/>
    <col min="9671" max="9672" width="24.21875" bestFit="1" customWidth="1"/>
    <col min="9673" max="9673" width="32.44140625" bestFit="1" customWidth="1"/>
    <col min="9674" max="9674" width="22.5546875" bestFit="1" customWidth="1"/>
    <col min="9675" max="9676" width="24.21875" bestFit="1" customWidth="1"/>
    <col min="9677" max="9677" width="32.44140625" bestFit="1" customWidth="1"/>
    <col min="9678" max="9678" width="22.5546875" bestFit="1" customWidth="1"/>
    <col min="9679" max="9680" width="24.21875" bestFit="1" customWidth="1"/>
    <col min="9681" max="9681" width="29.88671875" bestFit="1" customWidth="1"/>
    <col min="9682" max="9682" width="19.88671875" bestFit="1" customWidth="1"/>
    <col min="9683" max="9684" width="24.21875" bestFit="1" customWidth="1"/>
    <col min="9685" max="9685" width="32.44140625" bestFit="1" customWidth="1"/>
    <col min="9686" max="9686" width="22.5546875" bestFit="1" customWidth="1"/>
    <col min="9687" max="9688" width="24.21875" bestFit="1" customWidth="1"/>
    <col min="9689" max="9689" width="29.88671875" bestFit="1" customWidth="1"/>
    <col min="9690" max="9690" width="19.88671875" bestFit="1" customWidth="1"/>
    <col min="9691" max="9692" width="24.21875" bestFit="1" customWidth="1"/>
    <col min="9693" max="9693" width="29.88671875" bestFit="1" customWidth="1"/>
    <col min="9694" max="9694" width="19.88671875" bestFit="1" customWidth="1"/>
    <col min="9695" max="9696" width="24.21875" bestFit="1" customWidth="1"/>
    <col min="9697" max="9697" width="29.88671875" bestFit="1" customWidth="1"/>
    <col min="9698" max="9698" width="19.88671875" bestFit="1" customWidth="1"/>
    <col min="9699" max="9700" width="24.21875" bestFit="1" customWidth="1"/>
    <col min="9701" max="9701" width="29.88671875" bestFit="1" customWidth="1"/>
    <col min="9702" max="9702" width="19.88671875" bestFit="1" customWidth="1"/>
    <col min="9703" max="9704" width="24.21875" bestFit="1" customWidth="1"/>
    <col min="9705" max="9705" width="29.88671875" bestFit="1" customWidth="1"/>
    <col min="9706" max="9706" width="19.88671875" bestFit="1" customWidth="1"/>
    <col min="9707" max="9708" width="24.21875" bestFit="1" customWidth="1"/>
    <col min="9709" max="9709" width="29.88671875" bestFit="1" customWidth="1"/>
    <col min="9710" max="9710" width="19.88671875" bestFit="1" customWidth="1"/>
    <col min="9711" max="9712" width="24.21875" bestFit="1" customWidth="1"/>
    <col min="9713" max="9713" width="29.88671875" bestFit="1" customWidth="1"/>
    <col min="9714" max="9714" width="19.88671875" bestFit="1" customWidth="1"/>
    <col min="9715" max="9716" width="24.21875" bestFit="1" customWidth="1"/>
    <col min="9717" max="9717" width="31.44140625" bestFit="1" customWidth="1"/>
    <col min="9718" max="9718" width="21.5546875" bestFit="1" customWidth="1"/>
    <col min="9719" max="9720" width="24.21875" bestFit="1" customWidth="1"/>
    <col min="9721" max="9721" width="29.88671875" bestFit="1" customWidth="1"/>
    <col min="9722" max="9722" width="19.88671875" bestFit="1" customWidth="1"/>
    <col min="9723" max="9724" width="24.21875" bestFit="1" customWidth="1"/>
    <col min="9725" max="9725" width="32.44140625" bestFit="1" customWidth="1"/>
    <col min="9726" max="9726" width="22.5546875" bestFit="1" customWidth="1"/>
    <col min="9727" max="9728" width="24.21875" bestFit="1" customWidth="1"/>
    <col min="9729" max="9729" width="29.88671875" bestFit="1" customWidth="1"/>
    <col min="9730" max="9730" width="19.88671875" bestFit="1" customWidth="1"/>
    <col min="9731" max="9732" width="24.21875" bestFit="1" customWidth="1"/>
    <col min="9733" max="9733" width="29.88671875" bestFit="1" customWidth="1"/>
    <col min="9734" max="9734" width="19.88671875" bestFit="1" customWidth="1"/>
    <col min="9735" max="9736" width="24.21875" bestFit="1" customWidth="1"/>
    <col min="9737" max="9737" width="31.44140625" bestFit="1" customWidth="1"/>
    <col min="9738" max="9738" width="21.5546875" bestFit="1" customWidth="1"/>
    <col min="9739" max="9740" width="24.21875" bestFit="1" customWidth="1"/>
    <col min="9741" max="9741" width="32.44140625" bestFit="1" customWidth="1"/>
    <col min="9742" max="9742" width="22.5546875" bestFit="1" customWidth="1"/>
    <col min="9743" max="9744" width="24.21875" bestFit="1" customWidth="1"/>
    <col min="9745" max="9745" width="29.88671875" bestFit="1" customWidth="1"/>
    <col min="9746" max="9746" width="19.88671875" bestFit="1" customWidth="1"/>
    <col min="9747" max="9748" width="24.21875" bestFit="1" customWidth="1"/>
    <col min="9749" max="9749" width="32.44140625" bestFit="1" customWidth="1"/>
    <col min="9750" max="9750" width="22.5546875" bestFit="1" customWidth="1"/>
    <col min="9751" max="9752" width="24.21875" bestFit="1" customWidth="1"/>
    <col min="9753" max="9753" width="29.88671875" bestFit="1" customWidth="1"/>
    <col min="9754" max="9754" width="19.88671875" bestFit="1" customWidth="1"/>
    <col min="9755" max="9756" width="24.21875" bestFit="1" customWidth="1"/>
    <col min="9757" max="9757" width="29.88671875" bestFit="1" customWidth="1"/>
    <col min="9758" max="9758" width="19.88671875" bestFit="1" customWidth="1"/>
    <col min="9759" max="9760" width="24.21875" bestFit="1" customWidth="1"/>
    <col min="9761" max="9761" width="32.44140625" bestFit="1" customWidth="1"/>
    <col min="9762" max="9762" width="22.5546875" bestFit="1" customWidth="1"/>
    <col min="9763" max="9764" width="24.21875" bestFit="1" customWidth="1"/>
    <col min="9765" max="9765" width="32.44140625" bestFit="1" customWidth="1"/>
    <col min="9766" max="9766" width="22.5546875" bestFit="1" customWidth="1"/>
    <col min="9767" max="9768" width="24.21875" bestFit="1" customWidth="1"/>
    <col min="9769" max="9769" width="32.44140625" bestFit="1" customWidth="1"/>
    <col min="9770" max="9770" width="22.5546875" bestFit="1" customWidth="1"/>
    <col min="9771" max="9772" width="24.21875" bestFit="1" customWidth="1"/>
    <col min="9773" max="9773" width="29.88671875" bestFit="1" customWidth="1"/>
    <col min="9774" max="9774" width="19.88671875" bestFit="1" customWidth="1"/>
    <col min="9775" max="9776" width="24.21875" bestFit="1" customWidth="1"/>
    <col min="9777" max="9777" width="32.44140625" bestFit="1" customWidth="1"/>
    <col min="9778" max="9778" width="22.5546875" bestFit="1" customWidth="1"/>
    <col min="9779" max="9780" width="24.21875" bestFit="1" customWidth="1"/>
    <col min="9781" max="9781" width="29.88671875" bestFit="1" customWidth="1"/>
    <col min="9782" max="9782" width="19.88671875" bestFit="1" customWidth="1"/>
    <col min="9783" max="9784" width="24.21875" bestFit="1" customWidth="1"/>
    <col min="9785" max="9785" width="29.88671875" bestFit="1" customWidth="1"/>
    <col min="9786" max="9786" width="19.88671875" bestFit="1" customWidth="1"/>
    <col min="9787" max="9788" width="24.21875" bestFit="1" customWidth="1"/>
    <col min="9789" max="9789" width="29.88671875" bestFit="1" customWidth="1"/>
    <col min="9790" max="9790" width="19.88671875" bestFit="1" customWidth="1"/>
    <col min="9791" max="9792" width="24.21875" bestFit="1" customWidth="1"/>
    <col min="9793" max="9793" width="32.44140625" bestFit="1" customWidth="1"/>
    <col min="9794" max="9794" width="22.5546875" bestFit="1" customWidth="1"/>
    <col min="9795" max="9796" width="24.21875" bestFit="1" customWidth="1"/>
    <col min="9797" max="9797" width="29.88671875" bestFit="1" customWidth="1"/>
    <col min="9798" max="9798" width="19.88671875" bestFit="1" customWidth="1"/>
    <col min="9799" max="9800" width="24.21875" bestFit="1" customWidth="1"/>
    <col min="9801" max="9801" width="29.88671875" bestFit="1" customWidth="1"/>
    <col min="9802" max="9802" width="19.88671875" bestFit="1" customWidth="1"/>
    <col min="9803" max="9804" width="24.21875" bestFit="1" customWidth="1"/>
    <col min="9805" max="9805" width="32.44140625" bestFit="1" customWidth="1"/>
    <col min="9806" max="9806" width="22.5546875" bestFit="1" customWidth="1"/>
    <col min="9807" max="9808" width="24.21875" bestFit="1" customWidth="1"/>
    <col min="9809" max="9809" width="31.44140625" bestFit="1" customWidth="1"/>
    <col min="9810" max="9810" width="21.5546875" bestFit="1" customWidth="1"/>
    <col min="9811" max="9812" width="24.21875" bestFit="1" customWidth="1"/>
    <col min="9813" max="9813" width="29.88671875" bestFit="1" customWidth="1"/>
    <col min="9814" max="9814" width="19.88671875" bestFit="1" customWidth="1"/>
    <col min="9815" max="9816" width="24.21875" bestFit="1" customWidth="1"/>
    <col min="9817" max="9817" width="29.88671875" bestFit="1" customWidth="1"/>
    <col min="9818" max="9818" width="19.88671875" bestFit="1" customWidth="1"/>
    <col min="9819" max="9820" width="24.21875" bestFit="1" customWidth="1"/>
    <col min="9821" max="9821" width="31.44140625" bestFit="1" customWidth="1"/>
    <col min="9822" max="9822" width="21.5546875" bestFit="1" customWidth="1"/>
    <col min="9823" max="9824" width="24.21875" bestFit="1" customWidth="1"/>
    <col min="9825" max="9825" width="29.88671875" bestFit="1" customWidth="1"/>
    <col min="9826" max="9826" width="19.88671875" bestFit="1" customWidth="1"/>
    <col min="9827" max="9828" width="24.21875" bestFit="1" customWidth="1"/>
    <col min="9829" max="9829" width="32.44140625" bestFit="1" customWidth="1"/>
    <col min="9830" max="9830" width="22.5546875" bestFit="1" customWidth="1"/>
    <col min="9831" max="9832" width="24.21875" bestFit="1" customWidth="1"/>
    <col min="9833" max="9833" width="31.44140625" bestFit="1" customWidth="1"/>
    <col min="9834" max="9834" width="21.5546875" bestFit="1" customWidth="1"/>
    <col min="9835" max="9836" width="24.21875" bestFit="1" customWidth="1"/>
    <col min="9837" max="9837" width="29.88671875" bestFit="1" customWidth="1"/>
    <col min="9838" max="9838" width="19.88671875" bestFit="1" customWidth="1"/>
    <col min="9839" max="9840" width="24.21875" bestFit="1" customWidth="1"/>
    <col min="9841" max="9841" width="32.44140625" bestFit="1" customWidth="1"/>
    <col min="9842" max="9842" width="22.5546875" bestFit="1" customWidth="1"/>
    <col min="9843" max="9844" width="24.21875" bestFit="1" customWidth="1"/>
    <col min="9845" max="9845" width="32.44140625" bestFit="1" customWidth="1"/>
    <col min="9846" max="9846" width="22.5546875" bestFit="1" customWidth="1"/>
    <col min="9847" max="9848" width="24.21875" bestFit="1" customWidth="1"/>
    <col min="9849" max="9849" width="29.88671875" bestFit="1" customWidth="1"/>
    <col min="9850" max="9850" width="19.88671875" bestFit="1" customWidth="1"/>
    <col min="9851" max="9852" width="24.21875" bestFit="1" customWidth="1"/>
    <col min="9853" max="9853" width="29.88671875" bestFit="1" customWidth="1"/>
    <col min="9854" max="9854" width="19.88671875" bestFit="1" customWidth="1"/>
    <col min="9855" max="9856" width="24.21875" bestFit="1" customWidth="1"/>
    <col min="9857" max="9857" width="29.88671875" bestFit="1" customWidth="1"/>
    <col min="9858" max="9858" width="19.88671875" bestFit="1" customWidth="1"/>
    <col min="9859" max="9860" width="24.21875" bestFit="1" customWidth="1"/>
    <col min="9861" max="9861" width="29.88671875" bestFit="1" customWidth="1"/>
    <col min="9862" max="9862" width="19.88671875" bestFit="1" customWidth="1"/>
    <col min="9863" max="9864" width="24.21875" bestFit="1" customWidth="1"/>
    <col min="9865" max="9865" width="29.88671875" bestFit="1" customWidth="1"/>
    <col min="9866" max="9866" width="19.88671875" bestFit="1" customWidth="1"/>
    <col min="9867" max="9868" width="24.21875" bestFit="1" customWidth="1"/>
    <col min="9869" max="9869" width="29.88671875" bestFit="1" customWidth="1"/>
    <col min="9870" max="9870" width="19.88671875" bestFit="1" customWidth="1"/>
    <col min="9871" max="9872" width="24.21875" bestFit="1" customWidth="1"/>
    <col min="9873" max="9873" width="29.88671875" bestFit="1" customWidth="1"/>
    <col min="9874" max="9874" width="19.88671875" bestFit="1" customWidth="1"/>
    <col min="9875" max="9876" width="24.21875" bestFit="1" customWidth="1"/>
    <col min="9877" max="9877" width="32.44140625" bestFit="1" customWidth="1"/>
    <col min="9878" max="9878" width="22.5546875" bestFit="1" customWidth="1"/>
    <col min="9879" max="9880" width="24.21875" bestFit="1" customWidth="1"/>
    <col min="9881" max="9881" width="32.44140625" bestFit="1" customWidth="1"/>
    <col min="9882" max="9882" width="22.5546875" bestFit="1" customWidth="1"/>
    <col min="9883" max="9884" width="24.21875" bestFit="1" customWidth="1"/>
    <col min="9885" max="9885" width="31.44140625" bestFit="1" customWidth="1"/>
    <col min="9886" max="9886" width="21.5546875" bestFit="1" customWidth="1"/>
    <col min="9887" max="9888" width="24.21875" bestFit="1" customWidth="1"/>
    <col min="9889" max="9889" width="29.88671875" bestFit="1" customWidth="1"/>
    <col min="9890" max="9890" width="19.88671875" bestFit="1" customWidth="1"/>
    <col min="9891" max="9892" width="24.21875" bestFit="1" customWidth="1"/>
    <col min="9893" max="9893" width="31.44140625" bestFit="1" customWidth="1"/>
    <col min="9894" max="9894" width="21.5546875" bestFit="1" customWidth="1"/>
    <col min="9895" max="9896" width="24.21875" bestFit="1" customWidth="1"/>
    <col min="9897" max="9897" width="32.44140625" bestFit="1" customWidth="1"/>
    <col min="9898" max="9898" width="22.5546875" bestFit="1" customWidth="1"/>
    <col min="9899" max="9900" width="24.21875" bestFit="1" customWidth="1"/>
    <col min="9901" max="9901" width="29.88671875" bestFit="1" customWidth="1"/>
    <col min="9902" max="9902" width="19.88671875" bestFit="1" customWidth="1"/>
    <col min="9903" max="9904" width="24.21875" bestFit="1" customWidth="1"/>
    <col min="9905" max="9905" width="32.44140625" bestFit="1" customWidth="1"/>
    <col min="9906" max="9906" width="22.5546875" bestFit="1" customWidth="1"/>
    <col min="9907" max="9908" width="24.21875" bestFit="1" customWidth="1"/>
    <col min="9909" max="9909" width="30.88671875" bestFit="1" customWidth="1"/>
    <col min="9910" max="9910" width="20.88671875" bestFit="1" customWidth="1"/>
    <col min="9911" max="9912" width="24.21875" bestFit="1" customWidth="1"/>
    <col min="9913" max="9913" width="33.44140625" bestFit="1" customWidth="1"/>
    <col min="9914" max="9914" width="23.5546875" bestFit="1" customWidth="1"/>
    <col min="9915" max="9916" width="24.21875" bestFit="1" customWidth="1"/>
    <col min="9917" max="9917" width="30.88671875" bestFit="1" customWidth="1"/>
    <col min="9918" max="9918" width="20.88671875" bestFit="1" customWidth="1"/>
    <col min="9919" max="9920" width="24.21875" bestFit="1" customWidth="1"/>
    <col min="9921" max="9921" width="30.88671875" bestFit="1" customWidth="1"/>
    <col min="9922" max="9922" width="20.88671875" bestFit="1" customWidth="1"/>
    <col min="9923" max="9924" width="24.21875" bestFit="1" customWidth="1"/>
    <col min="9925" max="9925" width="33.44140625" bestFit="1" customWidth="1"/>
    <col min="9926" max="9926" width="23.5546875" bestFit="1" customWidth="1"/>
    <col min="9927" max="9928" width="24.21875" bestFit="1" customWidth="1"/>
    <col min="9929" max="9929" width="30.88671875" bestFit="1" customWidth="1"/>
    <col min="9930" max="9930" width="20.88671875" bestFit="1" customWidth="1"/>
    <col min="9931" max="9932" width="24.21875" bestFit="1" customWidth="1"/>
    <col min="9933" max="9933" width="30.88671875" bestFit="1" customWidth="1"/>
    <col min="9934" max="9934" width="20.88671875" bestFit="1" customWidth="1"/>
    <col min="9935" max="9936" width="24.21875" bestFit="1" customWidth="1"/>
    <col min="9937" max="9937" width="32.44140625" bestFit="1" customWidth="1"/>
    <col min="9938" max="9938" width="22.5546875" bestFit="1" customWidth="1"/>
    <col min="9939" max="9940" width="24.21875" bestFit="1" customWidth="1"/>
    <col min="9941" max="9941" width="30.88671875" bestFit="1" customWidth="1"/>
    <col min="9942" max="9942" width="20.88671875" bestFit="1" customWidth="1"/>
    <col min="9943" max="9944" width="24.21875" bestFit="1" customWidth="1"/>
    <col min="9945" max="9945" width="33.44140625" bestFit="1" customWidth="1"/>
    <col min="9946" max="9946" width="23.5546875" bestFit="1" customWidth="1"/>
    <col min="9947" max="9948" width="24.21875" bestFit="1" customWidth="1"/>
    <col min="9949" max="9949" width="33.44140625" bestFit="1" customWidth="1"/>
    <col min="9950" max="9950" width="23.5546875" bestFit="1" customWidth="1"/>
    <col min="9951" max="9952" width="24.21875" bestFit="1" customWidth="1"/>
    <col min="9953" max="9953" width="33.44140625" bestFit="1" customWidth="1"/>
    <col min="9954" max="9954" width="23.5546875" bestFit="1" customWidth="1"/>
    <col min="9955" max="9956" width="24.21875" bestFit="1" customWidth="1"/>
    <col min="9957" max="9957" width="33.44140625" bestFit="1" customWidth="1"/>
    <col min="9958" max="9958" width="23.5546875" bestFit="1" customWidth="1"/>
    <col min="9959" max="9960" width="24.21875" bestFit="1" customWidth="1"/>
    <col min="9961" max="9961" width="33.44140625" bestFit="1" customWidth="1"/>
    <col min="9962" max="9962" width="23.5546875" bestFit="1" customWidth="1"/>
    <col min="9963" max="9964" width="24.21875" bestFit="1" customWidth="1"/>
    <col min="9965" max="9965" width="33.44140625" bestFit="1" customWidth="1"/>
    <col min="9966" max="9966" width="23.5546875" bestFit="1" customWidth="1"/>
    <col min="9967" max="9968" width="24.21875" bestFit="1" customWidth="1"/>
    <col min="9969" max="9969" width="30.88671875" bestFit="1" customWidth="1"/>
    <col min="9970" max="9970" width="20.88671875" bestFit="1" customWidth="1"/>
    <col min="9971" max="9972" width="24.21875" bestFit="1" customWidth="1"/>
    <col min="9973" max="9973" width="30.88671875" bestFit="1" customWidth="1"/>
    <col min="9974" max="9974" width="20.88671875" bestFit="1" customWidth="1"/>
    <col min="9975" max="9976" width="24.21875" bestFit="1" customWidth="1"/>
    <col min="9977" max="9977" width="30.88671875" bestFit="1" customWidth="1"/>
    <col min="9978" max="9978" width="20.88671875" bestFit="1" customWidth="1"/>
    <col min="9979" max="9980" width="24.21875" bestFit="1" customWidth="1"/>
    <col min="9981" max="9981" width="32.44140625" bestFit="1" customWidth="1"/>
    <col min="9982" max="9982" width="22.5546875" bestFit="1" customWidth="1"/>
    <col min="9983" max="9984" width="24.21875" bestFit="1" customWidth="1"/>
    <col min="9985" max="9985" width="30.88671875" bestFit="1" customWidth="1"/>
    <col min="9986" max="9986" width="20.88671875" bestFit="1" customWidth="1"/>
    <col min="9987" max="9988" width="24.21875" bestFit="1" customWidth="1"/>
    <col min="9989" max="9989" width="30.88671875" bestFit="1" customWidth="1"/>
    <col min="9990" max="9990" width="20.88671875" bestFit="1" customWidth="1"/>
    <col min="9991" max="9992" width="24.21875" bestFit="1" customWidth="1"/>
    <col min="9993" max="9993" width="33.44140625" bestFit="1" customWidth="1"/>
    <col min="9994" max="9994" width="23.5546875" bestFit="1" customWidth="1"/>
    <col min="9995" max="9996" width="24.21875" bestFit="1" customWidth="1"/>
    <col min="9997" max="9997" width="30.88671875" bestFit="1" customWidth="1"/>
    <col min="9998" max="9998" width="20.88671875" bestFit="1" customWidth="1"/>
    <col min="9999" max="10000" width="24.21875" bestFit="1" customWidth="1"/>
    <col min="10001" max="10001" width="33.44140625" bestFit="1" customWidth="1"/>
    <col min="10002" max="10002" width="23.5546875" bestFit="1" customWidth="1"/>
    <col min="10003" max="10004" width="24.21875" bestFit="1" customWidth="1"/>
    <col min="10005" max="10005" width="30.88671875" bestFit="1" customWidth="1"/>
    <col min="10006" max="10006" width="20.88671875" bestFit="1" customWidth="1"/>
    <col min="10007" max="10008" width="24.21875" bestFit="1" customWidth="1"/>
    <col min="10009" max="10009" width="30.88671875" bestFit="1" customWidth="1"/>
    <col min="10010" max="10010" width="20.88671875" bestFit="1" customWidth="1"/>
    <col min="10011" max="10012" width="24.21875" bestFit="1" customWidth="1"/>
    <col min="10013" max="10013" width="33.44140625" bestFit="1" customWidth="1"/>
    <col min="10014" max="10014" width="23.5546875" bestFit="1" customWidth="1"/>
    <col min="10015" max="10016" width="24.21875" bestFit="1" customWidth="1"/>
    <col min="10017" max="10017" width="33.44140625" bestFit="1" customWidth="1"/>
    <col min="10018" max="10018" width="23.5546875" bestFit="1" customWidth="1"/>
    <col min="10019" max="10020" width="24.21875" bestFit="1" customWidth="1"/>
    <col min="10021" max="10021" width="33.44140625" bestFit="1" customWidth="1"/>
    <col min="10022" max="10022" width="23.5546875" bestFit="1" customWidth="1"/>
    <col min="10023" max="10024" width="24.21875" bestFit="1" customWidth="1"/>
    <col min="10025" max="10025" width="33.44140625" bestFit="1" customWidth="1"/>
    <col min="10026" max="10026" width="23.5546875" bestFit="1" customWidth="1"/>
    <col min="10027" max="10028" width="24.21875" bestFit="1" customWidth="1"/>
    <col min="10029" max="10029" width="33.44140625" bestFit="1" customWidth="1"/>
    <col min="10030" max="10030" width="23.5546875" bestFit="1" customWidth="1"/>
    <col min="10031" max="10032" width="24.21875" bestFit="1" customWidth="1"/>
    <col min="10033" max="10033" width="30.88671875" bestFit="1" customWidth="1"/>
    <col min="10034" max="10034" width="20.88671875" bestFit="1" customWidth="1"/>
    <col min="10035" max="10036" width="24.21875" bestFit="1" customWidth="1"/>
    <col min="10037" max="10037" width="33.44140625" bestFit="1" customWidth="1"/>
    <col min="10038" max="10038" width="23.5546875" bestFit="1" customWidth="1"/>
    <col min="10039" max="10040" width="24.21875" bestFit="1" customWidth="1"/>
    <col min="10041" max="10041" width="30.88671875" bestFit="1" customWidth="1"/>
    <col min="10042" max="10042" width="20.88671875" bestFit="1" customWidth="1"/>
    <col min="10043" max="10044" width="24.21875" bestFit="1" customWidth="1"/>
    <col min="10045" max="10045" width="30.88671875" bestFit="1" customWidth="1"/>
    <col min="10046" max="10046" width="20.88671875" bestFit="1" customWidth="1"/>
    <col min="10047" max="10048" width="24.21875" bestFit="1" customWidth="1"/>
    <col min="10049" max="10049" width="30.88671875" bestFit="1" customWidth="1"/>
    <col min="10050" max="10050" width="20.88671875" bestFit="1" customWidth="1"/>
    <col min="10051" max="10052" width="24.21875" bestFit="1" customWidth="1"/>
    <col min="10053" max="10053" width="32.44140625" bestFit="1" customWidth="1"/>
    <col min="10054" max="10054" width="22.5546875" bestFit="1" customWidth="1"/>
    <col min="10055" max="10056" width="24.21875" bestFit="1" customWidth="1"/>
    <col min="10057" max="10057" width="30.88671875" bestFit="1" customWidth="1"/>
    <col min="10058" max="10058" width="20.88671875" bestFit="1" customWidth="1"/>
    <col min="10059" max="10060" width="24.21875" bestFit="1" customWidth="1"/>
    <col min="10061" max="10061" width="30.88671875" bestFit="1" customWidth="1"/>
    <col min="10062" max="10062" width="20.88671875" bestFit="1" customWidth="1"/>
    <col min="10063" max="10064" width="24.21875" bestFit="1" customWidth="1"/>
    <col min="10065" max="10065" width="30.88671875" bestFit="1" customWidth="1"/>
    <col min="10066" max="10066" width="20.88671875" bestFit="1" customWidth="1"/>
    <col min="10067" max="10068" width="24.21875" bestFit="1" customWidth="1"/>
    <col min="10069" max="10069" width="33.44140625" bestFit="1" customWidth="1"/>
    <col min="10070" max="10070" width="23.5546875" bestFit="1" customWidth="1"/>
    <col min="10071" max="10072" width="24.21875" bestFit="1" customWidth="1"/>
    <col min="10073" max="10073" width="32.44140625" bestFit="1" customWidth="1"/>
    <col min="10074" max="10074" width="22.5546875" bestFit="1" customWidth="1"/>
    <col min="10075" max="10076" width="24.21875" bestFit="1" customWidth="1"/>
    <col min="10077" max="10077" width="33.44140625" bestFit="1" customWidth="1"/>
    <col min="10078" max="10078" width="23.5546875" bestFit="1" customWidth="1"/>
    <col min="10079" max="10080" width="24.21875" bestFit="1" customWidth="1"/>
    <col min="10081" max="10081" width="32.44140625" bestFit="1" customWidth="1"/>
    <col min="10082" max="10082" width="22.5546875" bestFit="1" customWidth="1"/>
    <col min="10083" max="10084" width="24.21875" bestFit="1" customWidth="1"/>
    <col min="10085" max="10085" width="33.44140625" bestFit="1" customWidth="1"/>
    <col min="10086" max="10086" width="23.5546875" bestFit="1" customWidth="1"/>
    <col min="10087" max="10088" width="24.21875" bestFit="1" customWidth="1"/>
    <col min="10089" max="10089" width="30.88671875" bestFit="1" customWidth="1"/>
    <col min="10090" max="10090" width="20.88671875" bestFit="1" customWidth="1"/>
    <col min="10091" max="10092" width="24.21875" bestFit="1" customWidth="1"/>
    <col min="10093" max="10093" width="30.88671875" bestFit="1" customWidth="1"/>
    <col min="10094" max="10094" width="20.88671875" bestFit="1" customWidth="1"/>
    <col min="10095" max="10096" width="24.21875" bestFit="1" customWidth="1"/>
    <col min="10097" max="10097" width="30.88671875" bestFit="1" customWidth="1"/>
    <col min="10098" max="10098" width="20.88671875" bestFit="1" customWidth="1"/>
    <col min="10099" max="10100" width="24.21875" bestFit="1" customWidth="1"/>
    <col min="10101" max="10101" width="30.88671875" bestFit="1" customWidth="1"/>
    <col min="10102" max="10102" width="20.88671875" bestFit="1" customWidth="1"/>
    <col min="10103" max="10104" width="24.21875" bestFit="1" customWidth="1"/>
    <col min="10105" max="10105" width="30.88671875" bestFit="1" customWidth="1"/>
    <col min="10106" max="10106" width="20.88671875" bestFit="1" customWidth="1"/>
    <col min="10107" max="10108" width="24.21875" bestFit="1" customWidth="1"/>
    <col min="10109" max="10109" width="33.44140625" bestFit="1" customWidth="1"/>
    <col min="10110" max="10110" width="23.5546875" bestFit="1" customWidth="1"/>
    <col min="10111" max="10112" width="24.21875" bestFit="1" customWidth="1"/>
    <col min="10113" max="10113" width="30.88671875" bestFit="1" customWidth="1"/>
    <col min="10114" max="10114" width="20.88671875" bestFit="1" customWidth="1"/>
    <col min="10115" max="10116" width="24.21875" bestFit="1" customWidth="1"/>
    <col min="10117" max="10117" width="33.44140625" bestFit="1" customWidth="1"/>
    <col min="10118" max="10118" width="23.5546875" bestFit="1" customWidth="1"/>
    <col min="10119" max="10120" width="24.21875" bestFit="1" customWidth="1"/>
    <col min="10121" max="10121" width="32.44140625" bestFit="1" customWidth="1"/>
    <col min="10122" max="10122" width="22.5546875" bestFit="1" customWidth="1"/>
    <col min="10123" max="10124" width="24.21875" bestFit="1" customWidth="1"/>
    <col min="10125" max="10125" width="33.44140625" bestFit="1" customWidth="1"/>
    <col min="10126" max="10126" width="23.5546875" bestFit="1" customWidth="1"/>
    <col min="10127" max="10128" width="24.21875" bestFit="1" customWidth="1"/>
    <col min="10129" max="10129" width="30.88671875" bestFit="1" customWidth="1"/>
    <col min="10130" max="10130" width="20.88671875" bestFit="1" customWidth="1"/>
    <col min="10131" max="10132" width="24.21875" bestFit="1" customWidth="1"/>
    <col min="10133" max="10133" width="32.44140625" bestFit="1" customWidth="1"/>
    <col min="10134" max="10134" width="22.5546875" bestFit="1" customWidth="1"/>
    <col min="10135" max="10136" width="24.21875" bestFit="1" customWidth="1"/>
    <col min="10137" max="10137" width="30.88671875" bestFit="1" customWidth="1"/>
    <col min="10138" max="10138" width="20.88671875" bestFit="1" customWidth="1"/>
    <col min="10139" max="10140" width="24.21875" bestFit="1" customWidth="1"/>
    <col min="10141" max="10141" width="33.44140625" bestFit="1" customWidth="1"/>
    <col min="10142" max="10142" width="23.5546875" bestFit="1" customWidth="1"/>
    <col min="10143" max="10144" width="24.21875" bestFit="1" customWidth="1"/>
    <col min="10145" max="10145" width="30.88671875" bestFit="1" customWidth="1"/>
    <col min="10146" max="10146" width="20.88671875" bestFit="1" customWidth="1"/>
    <col min="10147" max="10148" width="24.21875" bestFit="1" customWidth="1"/>
    <col min="10149" max="10149" width="33.44140625" bestFit="1" customWidth="1"/>
    <col min="10150" max="10150" width="23.5546875" bestFit="1" customWidth="1"/>
    <col min="10151" max="10152" width="24.21875" bestFit="1" customWidth="1"/>
    <col min="10153" max="10153" width="33.44140625" bestFit="1" customWidth="1"/>
    <col min="10154" max="10154" width="23.5546875" bestFit="1" customWidth="1"/>
    <col min="10155" max="10156" width="24.21875" bestFit="1" customWidth="1"/>
    <col min="10157" max="10157" width="30.88671875" bestFit="1" customWidth="1"/>
    <col min="10158" max="10158" width="20.88671875" bestFit="1" customWidth="1"/>
    <col min="10159" max="10160" width="24.21875" bestFit="1" customWidth="1"/>
    <col min="10161" max="10161" width="33.44140625" bestFit="1" customWidth="1"/>
    <col min="10162" max="10162" width="23.5546875" bestFit="1" customWidth="1"/>
    <col min="10163" max="10164" width="24.21875" bestFit="1" customWidth="1"/>
    <col min="10165" max="10165" width="30.88671875" bestFit="1" customWidth="1"/>
    <col min="10166" max="10166" width="20.88671875" bestFit="1" customWidth="1"/>
    <col min="10167" max="10168" width="24.21875" bestFit="1" customWidth="1"/>
    <col min="10169" max="10169" width="33.44140625" bestFit="1" customWidth="1"/>
    <col min="10170" max="10170" width="23.5546875" bestFit="1" customWidth="1"/>
    <col min="10171" max="10172" width="24.21875" bestFit="1" customWidth="1"/>
    <col min="10173" max="10173" width="30.88671875" bestFit="1" customWidth="1"/>
    <col min="10174" max="10174" width="20.88671875" bestFit="1" customWidth="1"/>
    <col min="10175" max="10176" width="24.21875" bestFit="1" customWidth="1"/>
    <col min="10177" max="10177" width="32.44140625" bestFit="1" customWidth="1"/>
    <col min="10178" max="10178" width="22.5546875" bestFit="1" customWidth="1"/>
    <col min="10179" max="10180" width="24.21875" bestFit="1" customWidth="1"/>
    <col min="10181" max="10181" width="33.44140625" bestFit="1" customWidth="1"/>
    <col min="10182" max="10182" width="23.5546875" bestFit="1" customWidth="1"/>
    <col min="10183" max="10184" width="24.21875" bestFit="1" customWidth="1"/>
    <col min="10185" max="10185" width="33.44140625" bestFit="1" customWidth="1"/>
    <col min="10186" max="10186" width="23.5546875" bestFit="1" customWidth="1"/>
    <col min="10187" max="10188" width="24.21875" bestFit="1" customWidth="1"/>
    <col min="10189" max="10189" width="30.88671875" bestFit="1" customWidth="1"/>
    <col min="10190" max="10190" width="20.88671875" bestFit="1" customWidth="1"/>
    <col min="10191" max="10192" width="24.21875" bestFit="1" customWidth="1"/>
    <col min="10193" max="10193" width="30.88671875" bestFit="1" customWidth="1"/>
    <col min="10194" max="10194" width="20.88671875" bestFit="1" customWidth="1"/>
    <col min="10195" max="10196" width="24.21875" bestFit="1" customWidth="1"/>
    <col min="10197" max="10197" width="30.88671875" bestFit="1" customWidth="1"/>
    <col min="10198" max="10198" width="20.88671875" bestFit="1" customWidth="1"/>
    <col min="10199" max="10200" width="24.21875" bestFit="1" customWidth="1"/>
    <col min="10201" max="10201" width="30.88671875" bestFit="1" customWidth="1"/>
    <col min="10202" max="10202" width="20.88671875" bestFit="1" customWidth="1"/>
    <col min="10203" max="10204" width="24.21875" bestFit="1" customWidth="1"/>
    <col min="10205" max="10205" width="30.88671875" bestFit="1" customWidth="1"/>
    <col min="10206" max="10206" width="20.88671875" bestFit="1" customWidth="1"/>
    <col min="10207" max="10208" width="24.21875" bestFit="1" customWidth="1"/>
    <col min="10209" max="10209" width="33.44140625" bestFit="1" customWidth="1"/>
    <col min="10210" max="10210" width="23.5546875" bestFit="1" customWidth="1"/>
    <col min="10211" max="10212" width="24.21875" bestFit="1" customWidth="1"/>
    <col min="10213" max="10213" width="33.44140625" bestFit="1" customWidth="1"/>
    <col min="10214" max="10214" width="23.5546875" bestFit="1" customWidth="1"/>
    <col min="10215" max="10216" width="24.21875" bestFit="1" customWidth="1"/>
    <col min="10217" max="10217" width="33.44140625" bestFit="1" customWidth="1"/>
    <col min="10218" max="10218" width="23.5546875" bestFit="1" customWidth="1"/>
    <col min="10219" max="10220" width="24.21875" bestFit="1" customWidth="1"/>
    <col min="10221" max="10221" width="33.44140625" bestFit="1" customWidth="1"/>
    <col min="10222" max="10222" width="23.5546875" bestFit="1" customWidth="1"/>
    <col min="10223" max="10224" width="24.21875" bestFit="1" customWidth="1"/>
    <col min="10225" max="10225" width="30.88671875" bestFit="1" customWidth="1"/>
    <col min="10226" max="10226" width="20.88671875" bestFit="1" customWidth="1"/>
    <col min="10227" max="10228" width="24.21875" bestFit="1" customWidth="1"/>
    <col min="10229" max="10229" width="30.88671875" bestFit="1" customWidth="1"/>
    <col min="10230" max="10230" width="20.88671875" bestFit="1" customWidth="1"/>
    <col min="10231" max="10232" width="24.21875" bestFit="1" customWidth="1"/>
    <col min="10233" max="10233" width="33.44140625" bestFit="1" customWidth="1"/>
    <col min="10234" max="10234" width="23.5546875" bestFit="1" customWidth="1"/>
    <col min="10235" max="10236" width="24.21875" bestFit="1" customWidth="1"/>
    <col min="10237" max="10237" width="34.5546875" bestFit="1" customWidth="1"/>
    <col min="10238" max="10238" width="24.5546875" bestFit="1" customWidth="1"/>
    <col min="10239" max="10240" width="24.21875" bestFit="1" customWidth="1"/>
    <col min="10241" max="10241" width="34.5546875" bestFit="1" customWidth="1"/>
    <col min="10242" max="10242" width="24.5546875" bestFit="1" customWidth="1"/>
    <col min="10243" max="10244" width="24.21875" bestFit="1" customWidth="1"/>
    <col min="10245" max="10245" width="34.5546875" bestFit="1" customWidth="1"/>
    <col min="10246" max="10246" width="24.5546875" bestFit="1" customWidth="1"/>
    <col min="10247" max="10248" width="24.21875" bestFit="1" customWidth="1"/>
    <col min="10249" max="10249" width="30.88671875" bestFit="1" customWidth="1"/>
    <col min="10250" max="10250" width="20.88671875" bestFit="1" customWidth="1"/>
    <col min="10251" max="10251" width="29" bestFit="1" customWidth="1"/>
    <col min="10252" max="10252" width="19.109375" bestFit="1" customWidth="1"/>
    <col min="10253" max="10253" width="29.88671875" bestFit="1" customWidth="1"/>
    <col min="10254" max="10254" width="19.88671875" bestFit="1" customWidth="1"/>
    <col min="10255" max="10256" width="24.21875" bestFit="1" customWidth="1"/>
    <col min="10257" max="10257" width="29.88671875" bestFit="1" customWidth="1"/>
    <col min="10258" max="10258" width="19.88671875" bestFit="1" customWidth="1"/>
    <col min="10259" max="10260" width="24.21875" bestFit="1" customWidth="1"/>
    <col min="10261" max="10261" width="29.88671875" bestFit="1" customWidth="1"/>
    <col min="10262" max="10262" width="19.88671875" bestFit="1" customWidth="1"/>
    <col min="10263" max="10264" width="24.21875" bestFit="1" customWidth="1"/>
    <col min="10265" max="10265" width="29.88671875" bestFit="1" customWidth="1"/>
    <col min="10266" max="10266" width="19.88671875" bestFit="1" customWidth="1"/>
    <col min="10267" max="10268" width="24.21875" bestFit="1" customWidth="1"/>
    <col min="10269" max="10269" width="29.88671875" bestFit="1" customWidth="1"/>
    <col min="10270" max="10270" width="19.88671875" bestFit="1" customWidth="1"/>
    <col min="10271" max="10272" width="24.21875" bestFit="1" customWidth="1"/>
    <col min="10273" max="10273" width="31.44140625" bestFit="1" customWidth="1"/>
    <col min="10274" max="10274" width="21.5546875" bestFit="1" customWidth="1"/>
    <col min="10275" max="10276" width="24.21875" bestFit="1" customWidth="1"/>
    <col min="10277" max="10277" width="29.88671875" bestFit="1" customWidth="1"/>
    <col min="10278" max="10278" width="19.88671875" bestFit="1" customWidth="1"/>
    <col min="10279" max="10280" width="24.21875" bestFit="1" customWidth="1"/>
    <col min="10281" max="10281" width="29.88671875" bestFit="1" customWidth="1"/>
    <col min="10282" max="10282" width="19.88671875" bestFit="1" customWidth="1"/>
    <col min="10283" max="10284" width="24.21875" bestFit="1" customWidth="1"/>
    <col min="10285" max="10285" width="32.44140625" bestFit="1" customWidth="1"/>
    <col min="10286" max="10286" width="22.5546875" bestFit="1" customWidth="1"/>
    <col min="10287" max="10288" width="24.21875" bestFit="1" customWidth="1"/>
    <col min="10289" max="10289" width="29.88671875" bestFit="1" customWidth="1"/>
    <col min="10290" max="10290" width="19.88671875" bestFit="1" customWidth="1"/>
    <col min="10291" max="10292" width="24.21875" bestFit="1" customWidth="1"/>
    <col min="10293" max="10293" width="29.88671875" bestFit="1" customWidth="1"/>
    <col min="10294" max="10294" width="19.88671875" bestFit="1" customWidth="1"/>
    <col min="10295" max="10296" width="24.21875" bestFit="1" customWidth="1"/>
    <col min="10297" max="10297" width="32.44140625" bestFit="1" customWidth="1"/>
    <col min="10298" max="10298" width="22.5546875" bestFit="1" customWidth="1"/>
    <col min="10299" max="10300" width="24.21875" bestFit="1" customWidth="1"/>
    <col min="10301" max="10301" width="32.44140625" bestFit="1" customWidth="1"/>
    <col min="10302" max="10302" width="22.5546875" bestFit="1" customWidth="1"/>
    <col min="10303" max="10304" width="24.21875" bestFit="1" customWidth="1"/>
    <col min="10305" max="10305" width="29.88671875" bestFit="1" customWidth="1"/>
    <col min="10306" max="10306" width="19.88671875" bestFit="1" customWidth="1"/>
    <col min="10307" max="10308" width="24.21875" bestFit="1" customWidth="1"/>
    <col min="10309" max="10309" width="31.44140625" bestFit="1" customWidth="1"/>
    <col min="10310" max="10310" width="21.5546875" bestFit="1" customWidth="1"/>
    <col min="10311" max="10312" width="24.21875" bestFit="1" customWidth="1"/>
    <col min="10313" max="10313" width="29.88671875" bestFit="1" customWidth="1"/>
    <col min="10314" max="10314" width="19.88671875" bestFit="1" customWidth="1"/>
    <col min="10315" max="10316" width="24.21875" bestFit="1" customWidth="1"/>
    <col min="10317" max="10317" width="32.44140625" bestFit="1" customWidth="1"/>
    <col min="10318" max="10318" width="22.5546875" bestFit="1" customWidth="1"/>
    <col min="10319" max="10320" width="24.21875" bestFit="1" customWidth="1"/>
    <col min="10321" max="10321" width="32.44140625" bestFit="1" customWidth="1"/>
    <col min="10322" max="10322" width="22.5546875" bestFit="1" customWidth="1"/>
    <col min="10323" max="10324" width="24.21875" bestFit="1" customWidth="1"/>
    <col min="10325" max="10325" width="32.44140625" bestFit="1" customWidth="1"/>
    <col min="10326" max="10326" width="22.5546875" bestFit="1" customWidth="1"/>
    <col min="10327" max="10328" width="24.21875" bestFit="1" customWidth="1"/>
    <col min="10329" max="10329" width="32.44140625" bestFit="1" customWidth="1"/>
    <col min="10330" max="10330" width="22.5546875" bestFit="1" customWidth="1"/>
    <col min="10331" max="10332" width="24.21875" bestFit="1" customWidth="1"/>
    <col min="10333" max="10333" width="29.88671875" bestFit="1" customWidth="1"/>
    <col min="10334" max="10334" width="19.88671875" bestFit="1" customWidth="1"/>
    <col min="10335" max="10335" width="29.88671875" bestFit="1" customWidth="1"/>
    <col min="10336" max="10336" width="19.88671875" bestFit="1" customWidth="1"/>
    <col min="10337" max="10338" width="24.21875" bestFit="1" customWidth="1"/>
    <col min="10339" max="10339" width="32.44140625" bestFit="1" customWidth="1"/>
    <col min="10340" max="10340" width="22.5546875" bestFit="1" customWidth="1"/>
    <col min="10341" max="10342" width="24.21875" bestFit="1" customWidth="1"/>
    <col min="10343" max="10343" width="29.88671875" bestFit="1" customWidth="1"/>
    <col min="10344" max="10344" width="19.88671875" bestFit="1" customWidth="1"/>
    <col min="10345" max="10346" width="24.21875" bestFit="1" customWidth="1"/>
    <col min="10347" max="10347" width="29.88671875" bestFit="1" customWidth="1"/>
    <col min="10348" max="10348" width="19.88671875" bestFit="1" customWidth="1"/>
    <col min="10349" max="10350" width="24.21875" bestFit="1" customWidth="1"/>
    <col min="10351" max="10351" width="31.44140625" bestFit="1" customWidth="1"/>
    <col min="10352" max="10352" width="21.5546875" bestFit="1" customWidth="1"/>
    <col min="10353" max="10354" width="24.21875" bestFit="1" customWidth="1"/>
    <col min="10355" max="10355" width="29.88671875" bestFit="1" customWidth="1"/>
    <col min="10356" max="10356" width="19.88671875" bestFit="1" customWidth="1"/>
    <col min="10357" max="10358" width="24.21875" bestFit="1" customWidth="1"/>
    <col min="10359" max="10359" width="29.88671875" bestFit="1" customWidth="1"/>
    <col min="10360" max="10360" width="19.88671875" bestFit="1" customWidth="1"/>
    <col min="10361" max="10362" width="24.21875" bestFit="1" customWidth="1"/>
    <col min="10363" max="10363" width="29.88671875" bestFit="1" customWidth="1"/>
    <col min="10364" max="10364" width="19.88671875" bestFit="1" customWidth="1"/>
    <col min="10365" max="10366" width="24.21875" bestFit="1" customWidth="1"/>
    <col min="10367" max="10367" width="32.44140625" bestFit="1" customWidth="1"/>
    <col min="10368" max="10368" width="22.5546875" bestFit="1" customWidth="1"/>
    <col min="10369" max="10369" width="29.88671875" bestFit="1" customWidth="1"/>
    <col min="10370" max="10370" width="19.88671875" bestFit="1" customWidth="1"/>
    <col min="10371" max="10372" width="24.21875" bestFit="1" customWidth="1"/>
    <col min="10373" max="10373" width="29.88671875" bestFit="1" customWidth="1"/>
    <col min="10374" max="10374" width="19.88671875" bestFit="1" customWidth="1"/>
    <col min="10375" max="10375" width="29.88671875" bestFit="1" customWidth="1"/>
    <col min="10376" max="10376" width="19.88671875" bestFit="1" customWidth="1"/>
    <col min="10377" max="10378" width="24.21875" bestFit="1" customWidth="1"/>
    <col min="10379" max="10379" width="32.44140625" bestFit="1" customWidth="1"/>
    <col min="10380" max="10380" width="22.5546875" bestFit="1" customWidth="1"/>
    <col min="10381" max="10382" width="24.21875" bestFit="1" customWidth="1"/>
    <col min="10383" max="10383" width="32.44140625" bestFit="1" customWidth="1"/>
    <col min="10384" max="10384" width="22.5546875" bestFit="1" customWidth="1"/>
    <col min="10385" max="10386" width="24.21875" bestFit="1" customWidth="1"/>
    <col min="10387" max="10387" width="29.88671875" bestFit="1" customWidth="1"/>
    <col min="10388" max="10388" width="19.88671875" bestFit="1" customWidth="1"/>
    <col min="10389" max="10389" width="29.88671875" bestFit="1" customWidth="1"/>
    <col min="10390" max="10390" width="19.88671875" bestFit="1" customWidth="1"/>
    <col min="10391" max="10392" width="24.21875" bestFit="1" customWidth="1"/>
    <col min="10393" max="10393" width="32.44140625" bestFit="1" customWidth="1"/>
    <col min="10394" max="10394" width="22.5546875" bestFit="1" customWidth="1"/>
    <col min="10395" max="10396" width="24.21875" bestFit="1" customWidth="1"/>
    <col min="10397" max="10397" width="29.88671875" bestFit="1" customWidth="1"/>
    <col min="10398" max="10398" width="19.88671875" bestFit="1" customWidth="1"/>
    <col min="10399" max="10400" width="24.21875" bestFit="1" customWidth="1"/>
    <col min="10401" max="10401" width="29.88671875" bestFit="1" customWidth="1"/>
    <col min="10402" max="10402" width="19.88671875" bestFit="1" customWidth="1"/>
    <col min="10403" max="10404" width="24.21875" bestFit="1" customWidth="1"/>
    <col min="10405" max="10405" width="32.44140625" bestFit="1" customWidth="1"/>
    <col min="10406" max="10406" width="22.5546875" bestFit="1" customWidth="1"/>
    <col min="10407" max="10408" width="24.21875" bestFit="1" customWidth="1"/>
    <col min="10409" max="10409" width="32.44140625" bestFit="1" customWidth="1"/>
    <col min="10410" max="10410" width="22.5546875" bestFit="1" customWidth="1"/>
    <col min="10411" max="10412" width="24.21875" bestFit="1" customWidth="1"/>
    <col min="10413" max="10413" width="29.88671875" bestFit="1" customWidth="1"/>
    <col min="10414" max="10414" width="19.88671875" bestFit="1" customWidth="1"/>
    <col min="10415" max="10416" width="24.21875" bestFit="1" customWidth="1"/>
    <col min="10417" max="10417" width="29.88671875" bestFit="1" customWidth="1"/>
    <col min="10418" max="10418" width="19.88671875" bestFit="1" customWidth="1"/>
    <col min="10419" max="10420" width="24.21875" bestFit="1" customWidth="1"/>
    <col min="10421" max="10421" width="29.88671875" bestFit="1" customWidth="1"/>
    <col min="10422" max="10422" width="19.88671875" bestFit="1" customWidth="1"/>
    <col min="10423" max="10423" width="29.88671875" bestFit="1" customWidth="1"/>
    <col min="10424" max="10424" width="19.88671875" bestFit="1" customWidth="1"/>
    <col min="10425" max="10426" width="24.21875" bestFit="1" customWidth="1"/>
    <col min="10427" max="10427" width="29.88671875" bestFit="1" customWidth="1"/>
    <col min="10428" max="10428" width="19.88671875" bestFit="1" customWidth="1"/>
    <col min="10429" max="10429" width="29.88671875" bestFit="1" customWidth="1"/>
    <col min="10430" max="10430" width="19.88671875" bestFit="1" customWidth="1"/>
    <col min="10431" max="10432" width="24.21875" bestFit="1" customWidth="1"/>
    <col min="10433" max="10433" width="29.88671875" bestFit="1" customWidth="1"/>
    <col min="10434" max="10434" width="19.88671875" bestFit="1" customWidth="1"/>
    <col min="10435" max="10435" width="29.88671875" bestFit="1" customWidth="1"/>
    <col min="10436" max="10436" width="19.88671875" bestFit="1" customWidth="1"/>
    <col min="10437" max="10438" width="24.21875" bestFit="1" customWidth="1"/>
    <col min="10439" max="10439" width="32.44140625" bestFit="1" customWidth="1"/>
    <col min="10440" max="10440" width="22.5546875" bestFit="1" customWidth="1"/>
    <col min="10441" max="10441" width="29.88671875" bestFit="1" customWidth="1"/>
    <col min="10442" max="10442" width="19.88671875" bestFit="1" customWidth="1"/>
    <col min="10443" max="10444" width="24.21875" bestFit="1" customWidth="1"/>
    <col min="10445" max="10445" width="29.88671875" bestFit="1" customWidth="1"/>
    <col min="10446" max="10446" width="19.88671875" bestFit="1" customWidth="1"/>
    <col min="10447" max="10448" width="24.21875" bestFit="1" customWidth="1"/>
    <col min="10449" max="10449" width="32.44140625" bestFit="1" customWidth="1"/>
    <col min="10450" max="10450" width="22.5546875" bestFit="1" customWidth="1"/>
    <col min="10451" max="10452" width="24.21875" bestFit="1" customWidth="1"/>
    <col min="10453" max="10453" width="32.44140625" bestFit="1" customWidth="1"/>
    <col min="10454" max="10454" width="22.5546875" bestFit="1" customWidth="1"/>
    <col min="10455" max="10456" width="24.21875" bestFit="1" customWidth="1"/>
    <col min="10457" max="10457" width="29.88671875" bestFit="1" customWidth="1"/>
    <col min="10458" max="10458" width="19.88671875" bestFit="1" customWidth="1"/>
    <col min="10459" max="10460" width="24.21875" bestFit="1" customWidth="1"/>
    <col min="10461" max="10461" width="32.44140625" bestFit="1" customWidth="1"/>
    <col min="10462" max="10462" width="22.5546875" bestFit="1" customWidth="1"/>
    <col min="10463" max="10464" width="24.21875" bestFit="1" customWidth="1"/>
    <col min="10465" max="10465" width="29.88671875" bestFit="1" customWidth="1"/>
    <col min="10466" max="10466" width="19.88671875" bestFit="1" customWidth="1"/>
    <col min="10467" max="10468" width="24.21875" bestFit="1" customWidth="1"/>
    <col min="10469" max="10469" width="29.88671875" bestFit="1" customWidth="1"/>
    <col min="10470" max="10470" width="19.88671875" bestFit="1" customWidth="1"/>
    <col min="10471" max="10472" width="24.21875" bestFit="1" customWidth="1"/>
    <col min="10473" max="10473" width="29.88671875" bestFit="1" customWidth="1"/>
    <col min="10474" max="10474" width="19.88671875" bestFit="1" customWidth="1"/>
    <col min="10475" max="10476" width="24.21875" bestFit="1" customWidth="1"/>
    <col min="10477" max="10477" width="29.88671875" bestFit="1" customWidth="1"/>
    <col min="10478" max="10478" width="19.88671875" bestFit="1" customWidth="1"/>
    <col min="10479" max="10480" width="24.21875" bestFit="1" customWidth="1"/>
    <col min="10481" max="10481" width="29.88671875" bestFit="1" customWidth="1"/>
    <col min="10482" max="10482" width="19.88671875" bestFit="1" customWidth="1"/>
    <col min="10483" max="10484" width="24.21875" bestFit="1" customWidth="1"/>
    <col min="10485" max="10485" width="31.44140625" bestFit="1" customWidth="1"/>
    <col min="10486" max="10486" width="21.5546875" bestFit="1" customWidth="1"/>
    <col min="10487" max="10488" width="24.21875" bestFit="1" customWidth="1"/>
    <col min="10489" max="10489" width="32.44140625" bestFit="1" customWidth="1"/>
    <col min="10490" max="10490" width="22.5546875" bestFit="1" customWidth="1"/>
    <col min="10491" max="10492" width="24.21875" bestFit="1" customWidth="1"/>
    <col min="10493" max="10493" width="31.44140625" bestFit="1" customWidth="1"/>
    <col min="10494" max="10494" width="21.5546875" bestFit="1" customWidth="1"/>
    <col min="10495" max="10496" width="24.21875" bestFit="1" customWidth="1"/>
    <col min="10497" max="10497" width="29.88671875" bestFit="1" customWidth="1"/>
    <col min="10498" max="10498" width="19.88671875" bestFit="1" customWidth="1"/>
    <col min="10499" max="10500" width="24.21875" bestFit="1" customWidth="1"/>
    <col min="10501" max="10501" width="29.88671875" bestFit="1" customWidth="1"/>
    <col min="10502" max="10502" width="19.88671875" bestFit="1" customWidth="1"/>
    <col min="10503" max="10504" width="24.21875" bestFit="1" customWidth="1"/>
    <col min="10505" max="10505" width="29.88671875" bestFit="1" customWidth="1"/>
    <col min="10506" max="10506" width="19.88671875" bestFit="1" customWidth="1"/>
    <col min="10507" max="10508" width="24.21875" bestFit="1" customWidth="1"/>
    <col min="10509" max="10509" width="29.88671875" bestFit="1" customWidth="1"/>
    <col min="10510" max="10510" width="19.88671875" bestFit="1" customWidth="1"/>
    <col min="10511" max="10512" width="24.21875" bestFit="1" customWidth="1"/>
    <col min="10513" max="10513" width="29.88671875" bestFit="1" customWidth="1"/>
    <col min="10514" max="10514" width="19.88671875" bestFit="1" customWidth="1"/>
    <col min="10515" max="10516" width="24.21875" bestFit="1" customWidth="1"/>
    <col min="10517" max="10517" width="29.88671875" bestFit="1" customWidth="1"/>
    <col min="10518" max="10518" width="19.88671875" bestFit="1" customWidth="1"/>
    <col min="10519" max="10520" width="24.21875" bestFit="1" customWidth="1"/>
    <col min="10521" max="10521" width="32.44140625" bestFit="1" customWidth="1"/>
    <col min="10522" max="10522" width="22.5546875" bestFit="1" customWidth="1"/>
    <col min="10523" max="10523" width="29.88671875" bestFit="1" customWidth="1"/>
    <col min="10524" max="10524" width="19.88671875" bestFit="1" customWidth="1"/>
    <col min="10525" max="10526" width="24.21875" bestFit="1" customWidth="1"/>
    <col min="10527" max="10527" width="31.44140625" bestFit="1" customWidth="1"/>
    <col min="10528" max="10528" width="21.5546875" bestFit="1" customWidth="1"/>
    <col min="10529" max="10529" width="29.88671875" bestFit="1" customWidth="1"/>
    <col min="10530" max="10530" width="19.88671875" bestFit="1" customWidth="1"/>
    <col min="10531" max="10532" width="24.21875" bestFit="1" customWidth="1"/>
    <col min="10533" max="10533" width="32.44140625" bestFit="1" customWidth="1"/>
    <col min="10534" max="10534" width="22.5546875" bestFit="1" customWidth="1"/>
    <col min="10535" max="10536" width="24.21875" bestFit="1" customWidth="1"/>
    <col min="10537" max="10537" width="32.44140625" bestFit="1" customWidth="1"/>
    <col min="10538" max="10538" width="22.5546875" bestFit="1" customWidth="1"/>
    <col min="10539" max="10540" width="24.21875" bestFit="1" customWidth="1"/>
    <col min="10541" max="10541" width="32.44140625" bestFit="1" customWidth="1"/>
    <col min="10542" max="10542" width="22.5546875" bestFit="1" customWidth="1"/>
    <col min="10543" max="10544" width="24.21875" bestFit="1" customWidth="1"/>
    <col min="10545" max="10545" width="29.88671875" bestFit="1" customWidth="1"/>
    <col min="10546" max="10546" width="19.88671875" bestFit="1" customWidth="1"/>
    <col min="10547" max="10548" width="24.21875" bestFit="1" customWidth="1"/>
    <col min="10549" max="10549" width="32.44140625" bestFit="1" customWidth="1"/>
    <col min="10550" max="10550" width="22.5546875" bestFit="1" customWidth="1"/>
    <col min="10551" max="10552" width="24.21875" bestFit="1" customWidth="1"/>
    <col min="10553" max="10553" width="29.88671875" bestFit="1" customWidth="1"/>
    <col min="10554" max="10554" width="19.88671875" bestFit="1" customWidth="1"/>
    <col min="10555" max="10556" width="24.21875" bestFit="1" customWidth="1"/>
    <col min="10557" max="10557" width="29.88671875" bestFit="1" customWidth="1"/>
    <col min="10558" max="10558" width="19.88671875" bestFit="1" customWidth="1"/>
    <col min="10559" max="10560" width="24.21875" bestFit="1" customWidth="1"/>
    <col min="10561" max="10561" width="31.44140625" bestFit="1" customWidth="1"/>
    <col min="10562" max="10562" width="21.5546875" bestFit="1" customWidth="1"/>
    <col min="10563" max="10564" width="24.21875" bestFit="1" customWidth="1"/>
    <col min="10565" max="10565" width="29.88671875" bestFit="1" customWidth="1"/>
    <col min="10566" max="10566" width="19.88671875" bestFit="1" customWidth="1"/>
    <col min="10567" max="10568" width="24.21875" bestFit="1" customWidth="1"/>
    <col min="10569" max="10569" width="29.88671875" bestFit="1" customWidth="1"/>
    <col min="10570" max="10570" width="19.88671875" bestFit="1" customWidth="1"/>
    <col min="10571" max="10572" width="24.21875" bestFit="1" customWidth="1"/>
    <col min="10573" max="10573" width="29.88671875" bestFit="1" customWidth="1"/>
    <col min="10574" max="10574" width="19.88671875" bestFit="1" customWidth="1"/>
    <col min="10575" max="10576" width="24.21875" bestFit="1" customWidth="1"/>
    <col min="10577" max="10577" width="32.44140625" bestFit="1" customWidth="1"/>
    <col min="10578" max="10578" width="22.5546875" bestFit="1" customWidth="1"/>
    <col min="10579" max="10579" width="29.88671875" bestFit="1" customWidth="1"/>
    <col min="10580" max="10580" width="19.88671875" bestFit="1" customWidth="1"/>
    <col min="10581" max="10582" width="24.21875" bestFit="1" customWidth="1"/>
    <col min="10583" max="10583" width="29.88671875" bestFit="1" customWidth="1"/>
    <col min="10584" max="10584" width="19.88671875" bestFit="1" customWidth="1"/>
    <col min="10585" max="10585" width="29.88671875" bestFit="1" customWidth="1"/>
    <col min="10586" max="10586" width="19.88671875" bestFit="1" customWidth="1"/>
    <col min="10587" max="10588" width="24.21875" bestFit="1" customWidth="1"/>
    <col min="10589" max="10589" width="32.44140625" bestFit="1" customWidth="1"/>
    <col min="10590" max="10590" width="22.5546875" bestFit="1" customWidth="1"/>
    <col min="10591" max="10592" width="24.21875" bestFit="1" customWidth="1"/>
    <col min="10593" max="10593" width="29.88671875" bestFit="1" customWidth="1"/>
    <col min="10594" max="10594" width="19.88671875" bestFit="1" customWidth="1"/>
    <col min="10595" max="10596" width="24.21875" bestFit="1" customWidth="1"/>
    <col min="10597" max="10597" width="29.88671875" bestFit="1" customWidth="1"/>
    <col min="10598" max="10598" width="19.88671875" bestFit="1" customWidth="1"/>
    <col min="10599" max="10600" width="24.21875" bestFit="1" customWidth="1"/>
    <col min="10601" max="10601" width="29.88671875" bestFit="1" customWidth="1"/>
    <col min="10602" max="10602" width="19.88671875" bestFit="1" customWidth="1"/>
    <col min="10603" max="10604" width="24.21875" bestFit="1" customWidth="1"/>
    <col min="10605" max="10605" width="29.88671875" bestFit="1" customWidth="1"/>
    <col min="10606" max="10606" width="19.88671875" bestFit="1" customWidth="1"/>
    <col min="10607" max="10608" width="24.21875" bestFit="1" customWidth="1"/>
    <col min="10609" max="10609" width="32.44140625" bestFit="1" customWidth="1"/>
    <col min="10610" max="10610" width="22.5546875" bestFit="1" customWidth="1"/>
    <col min="10611" max="10611" width="29.88671875" bestFit="1" customWidth="1"/>
    <col min="10612" max="10612" width="19.88671875" bestFit="1" customWidth="1"/>
    <col min="10613" max="10614" width="24.21875" bestFit="1" customWidth="1"/>
    <col min="10615" max="10615" width="29.88671875" bestFit="1" customWidth="1"/>
    <col min="10616" max="10616" width="19.88671875" bestFit="1" customWidth="1"/>
    <col min="10617" max="10617" width="29.88671875" bestFit="1" customWidth="1"/>
    <col min="10618" max="10618" width="19.88671875" bestFit="1" customWidth="1"/>
    <col min="10619" max="10620" width="24.21875" bestFit="1" customWidth="1"/>
    <col min="10621" max="10621" width="29.88671875" bestFit="1" customWidth="1"/>
    <col min="10622" max="10622" width="19.88671875" bestFit="1" customWidth="1"/>
    <col min="10623" max="10623" width="29.88671875" bestFit="1" customWidth="1"/>
    <col min="10624" max="10624" width="19.88671875" bestFit="1" customWidth="1"/>
    <col min="10625" max="10626" width="24.21875" bestFit="1" customWidth="1"/>
    <col min="10627" max="10627" width="29.88671875" bestFit="1" customWidth="1"/>
    <col min="10628" max="10628" width="19.88671875" bestFit="1" customWidth="1"/>
    <col min="10629" max="10630" width="24.21875" bestFit="1" customWidth="1"/>
    <col min="10631" max="10631" width="29.88671875" bestFit="1" customWidth="1"/>
    <col min="10632" max="10632" width="19.88671875" bestFit="1" customWidth="1"/>
    <col min="10633" max="10633" width="29.88671875" bestFit="1" customWidth="1"/>
    <col min="10634" max="10634" width="19.88671875" bestFit="1" customWidth="1"/>
    <col min="10635" max="10636" width="24.21875" bestFit="1" customWidth="1"/>
    <col min="10637" max="10637" width="29.88671875" bestFit="1" customWidth="1"/>
    <col min="10638" max="10638" width="19.88671875" bestFit="1" customWidth="1"/>
    <col min="10639" max="10639" width="29.88671875" bestFit="1" customWidth="1"/>
    <col min="10640" max="10640" width="19.88671875" bestFit="1" customWidth="1"/>
    <col min="10641" max="10642" width="24.21875" bestFit="1" customWidth="1"/>
    <col min="10643" max="10643" width="29.88671875" bestFit="1" customWidth="1"/>
    <col min="10644" max="10644" width="19.88671875" bestFit="1" customWidth="1"/>
    <col min="10645" max="10646" width="24.21875" bestFit="1" customWidth="1"/>
    <col min="10647" max="10647" width="32.44140625" bestFit="1" customWidth="1"/>
    <col min="10648" max="10648" width="22.5546875" bestFit="1" customWidth="1"/>
    <col min="10649" max="10650" width="24.21875" bestFit="1" customWidth="1"/>
    <col min="10651" max="10651" width="29.88671875" bestFit="1" customWidth="1"/>
    <col min="10652" max="10652" width="19.88671875" bestFit="1" customWidth="1"/>
    <col min="10653" max="10654" width="24.21875" bestFit="1" customWidth="1"/>
    <col min="10655" max="10655" width="29.88671875" bestFit="1" customWidth="1"/>
    <col min="10656" max="10656" width="19.88671875" bestFit="1" customWidth="1"/>
    <col min="10657" max="10658" width="24.21875" bestFit="1" customWidth="1"/>
    <col min="10659" max="10659" width="29.88671875" bestFit="1" customWidth="1"/>
    <col min="10660" max="10660" width="19.88671875" bestFit="1" customWidth="1"/>
    <col min="10661" max="10661" width="29.88671875" bestFit="1" customWidth="1"/>
    <col min="10662" max="10662" width="19.88671875" bestFit="1" customWidth="1"/>
    <col min="10663" max="10664" width="24.21875" bestFit="1" customWidth="1"/>
    <col min="10665" max="10665" width="32.44140625" bestFit="1" customWidth="1"/>
    <col min="10666" max="10666" width="22.5546875" bestFit="1" customWidth="1"/>
    <col min="10667" max="10667" width="29.88671875" bestFit="1" customWidth="1"/>
    <col min="10668" max="10668" width="19.88671875" bestFit="1" customWidth="1"/>
    <col min="10669" max="10670" width="24.21875" bestFit="1" customWidth="1"/>
    <col min="10671" max="10671" width="29.88671875" bestFit="1" customWidth="1"/>
    <col min="10672" max="10672" width="19.88671875" bestFit="1" customWidth="1"/>
    <col min="10673" max="10673" width="29.88671875" bestFit="1" customWidth="1"/>
    <col min="10674" max="10674" width="19.88671875" bestFit="1" customWidth="1"/>
    <col min="10675" max="10676" width="24.21875" bestFit="1" customWidth="1"/>
    <col min="10677" max="10677" width="29.88671875" bestFit="1" customWidth="1"/>
    <col min="10678" max="10678" width="19.88671875" bestFit="1" customWidth="1"/>
    <col min="10679" max="10680" width="24.21875" bestFit="1" customWidth="1"/>
    <col min="10681" max="10681" width="29.88671875" bestFit="1" customWidth="1"/>
    <col min="10682" max="10682" width="19.88671875" bestFit="1" customWidth="1"/>
    <col min="10683" max="10684" width="24.21875" bestFit="1" customWidth="1"/>
    <col min="10685" max="10685" width="29.88671875" bestFit="1" customWidth="1"/>
    <col min="10686" max="10686" width="19.88671875" bestFit="1" customWidth="1"/>
    <col min="10687" max="10687" width="29.88671875" bestFit="1" customWidth="1"/>
    <col min="10688" max="10688" width="19.88671875" bestFit="1" customWidth="1"/>
    <col min="10689" max="10690" width="24.21875" bestFit="1" customWidth="1"/>
    <col min="10691" max="10691" width="32.44140625" bestFit="1" customWidth="1"/>
    <col min="10692" max="10692" width="22.5546875" bestFit="1" customWidth="1"/>
    <col min="10693" max="10693" width="29.88671875" bestFit="1" customWidth="1"/>
    <col min="10694" max="10694" width="19.88671875" bestFit="1" customWidth="1"/>
    <col min="10695" max="10696" width="24.21875" bestFit="1" customWidth="1"/>
    <col min="10697" max="10697" width="32.44140625" bestFit="1" customWidth="1"/>
    <col min="10698" max="10698" width="22.5546875" bestFit="1" customWidth="1"/>
    <col min="10699" max="10700" width="24.21875" bestFit="1" customWidth="1"/>
    <col min="10701" max="10701" width="29.88671875" bestFit="1" customWidth="1"/>
    <col min="10702" max="10702" width="19.88671875" bestFit="1" customWidth="1"/>
    <col min="10703" max="10703" width="29.88671875" bestFit="1" customWidth="1"/>
    <col min="10704" max="10704" width="19.88671875" bestFit="1" customWidth="1"/>
    <col min="10705" max="10706" width="24.21875" bestFit="1" customWidth="1"/>
    <col min="10707" max="10707" width="32.44140625" bestFit="1" customWidth="1"/>
    <col min="10708" max="10708" width="22.5546875" bestFit="1" customWidth="1"/>
    <col min="10709" max="10709" width="29.88671875" bestFit="1" customWidth="1"/>
    <col min="10710" max="10710" width="19.88671875" bestFit="1" customWidth="1"/>
    <col min="10711" max="10712" width="24.21875" bestFit="1" customWidth="1"/>
    <col min="10713" max="10713" width="29.88671875" bestFit="1" customWidth="1"/>
    <col min="10714" max="10714" width="19.88671875" bestFit="1" customWidth="1"/>
    <col min="10715" max="10716" width="24.21875" bestFit="1" customWidth="1"/>
    <col min="10717" max="10717" width="32.44140625" bestFit="1" customWidth="1"/>
    <col min="10718" max="10718" width="22.5546875" bestFit="1" customWidth="1"/>
    <col min="10719" max="10720" width="24.21875" bestFit="1" customWidth="1"/>
    <col min="10721" max="10721" width="32.44140625" bestFit="1" customWidth="1"/>
    <col min="10722" max="10722" width="22.5546875" bestFit="1" customWidth="1"/>
    <col min="10723" max="10724" width="24.21875" bestFit="1" customWidth="1"/>
    <col min="10725" max="10725" width="29.88671875" bestFit="1" customWidth="1"/>
    <col min="10726" max="10726" width="19.88671875" bestFit="1" customWidth="1"/>
    <col min="10727" max="10728" width="24.21875" bestFit="1" customWidth="1"/>
    <col min="10729" max="10729" width="29.88671875" bestFit="1" customWidth="1"/>
    <col min="10730" max="10730" width="19.88671875" bestFit="1" customWidth="1"/>
    <col min="10731" max="10732" width="24.21875" bestFit="1" customWidth="1"/>
    <col min="10733" max="10733" width="29.88671875" bestFit="1" customWidth="1"/>
    <col min="10734" max="10734" width="19.88671875" bestFit="1" customWidth="1"/>
    <col min="10735" max="10736" width="24.21875" bestFit="1" customWidth="1"/>
    <col min="10737" max="10737" width="32.44140625" bestFit="1" customWidth="1"/>
    <col min="10738" max="10738" width="22.5546875" bestFit="1" customWidth="1"/>
    <col min="10739" max="10740" width="24.21875" bestFit="1" customWidth="1"/>
    <col min="10741" max="10741" width="31.44140625" bestFit="1" customWidth="1"/>
    <col min="10742" max="10742" width="21.5546875" bestFit="1" customWidth="1"/>
    <col min="10743" max="10744" width="24.21875" bestFit="1" customWidth="1"/>
    <col min="10745" max="10745" width="31.44140625" bestFit="1" customWidth="1"/>
    <col min="10746" max="10746" width="21.5546875" bestFit="1" customWidth="1"/>
    <col min="10747" max="10748" width="24.21875" bestFit="1" customWidth="1"/>
    <col min="10749" max="10749" width="32.44140625" bestFit="1" customWidth="1"/>
    <col min="10750" max="10750" width="22.5546875" bestFit="1" customWidth="1"/>
    <col min="10751" max="10752" width="24.21875" bestFit="1" customWidth="1"/>
    <col min="10753" max="10753" width="29.88671875" bestFit="1" customWidth="1"/>
    <col min="10754" max="10754" width="19.88671875" bestFit="1" customWidth="1"/>
    <col min="10755" max="10756" width="24.21875" bestFit="1" customWidth="1"/>
    <col min="10757" max="10757" width="32.44140625" bestFit="1" customWidth="1"/>
    <col min="10758" max="10758" width="22.5546875" bestFit="1" customWidth="1"/>
    <col min="10759" max="10760" width="24.21875" bestFit="1" customWidth="1"/>
    <col min="10761" max="10761" width="29.88671875" bestFit="1" customWidth="1"/>
    <col min="10762" max="10762" width="19.88671875" bestFit="1" customWidth="1"/>
    <col min="10763" max="10764" width="24.21875" bestFit="1" customWidth="1"/>
    <col min="10765" max="10765" width="29.88671875" bestFit="1" customWidth="1"/>
    <col min="10766" max="10766" width="19.88671875" bestFit="1" customWidth="1"/>
    <col min="10767" max="10768" width="24.21875" bestFit="1" customWidth="1"/>
    <col min="10769" max="10769" width="32.44140625" bestFit="1" customWidth="1"/>
    <col min="10770" max="10770" width="22.5546875" bestFit="1" customWidth="1"/>
    <col min="10771" max="10772" width="24.21875" bestFit="1" customWidth="1"/>
    <col min="10773" max="10773" width="29.88671875" bestFit="1" customWidth="1"/>
    <col min="10774" max="10774" width="19.88671875" bestFit="1" customWidth="1"/>
    <col min="10775" max="10776" width="24.21875" bestFit="1" customWidth="1"/>
    <col min="10777" max="10777" width="29.88671875" bestFit="1" customWidth="1"/>
    <col min="10778" max="10778" width="19.88671875" bestFit="1" customWidth="1"/>
    <col min="10779" max="10780" width="24.21875" bestFit="1" customWidth="1"/>
    <col min="10781" max="10781" width="29.88671875" bestFit="1" customWidth="1"/>
    <col min="10782" max="10782" width="19.88671875" bestFit="1" customWidth="1"/>
    <col min="10783" max="10784" width="24.21875" bestFit="1" customWidth="1"/>
    <col min="10785" max="10785" width="29.88671875" bestFit="1" customWidth="1"/>
    <col min="10786" max="10786" width="19.88671875" bestFit="1" customWidth="1"/>
    <col min="10787" max="10788" width="24.21875" bestFit="1" customWidth="1"/>
    <col min="10789" max="10789" width="32.44140625" bestFit="1" customWidth="1"/>
    <col min="10790" max="10790" width="22.5546875" bestFit="1" customWidth="1"/>
    <col min="10791" max="10792" width="24.21875" bestFit="1" customWidth="1"/>
    <col min="10793" max="10793" width="29.88671875" bestFit="1" customWidth="1"/>
    <col min="10794" max="10794" width="19.88671875" bestFit="1" customWidth="1"/>
    <col min="10795" max="10796" width="24.21875" bestFit="1" customWidth="1"/>
    <col min="10797" max="10797" width="29.88671875" bestFit="1" customWidth="1"/>
    <col min="10798" max="10798" width="19.88671875" bestFit="1" customWidth="1"/>
    <col min="10799" max="10800" width="24.21875" bestFit="1" customWidth="1"/>
    <col min="10801" max="10801" width="29.88671875" bestFit="1" customWidth="1"/>
    <col min="10802" max="10802" width="19.88671875" bestFit="1" customWidth="1"/>
    <col min="10803" max="10804" width="24.21875" bestFit="1" customWidth="1"/>
    <col min="10805" max="10805" width="29.88671875" bestFit="1" customWidth="1"/>
    <col min="10806" max="10806" width="19.88671875" bestFit="1" customWidth="1"/>
    <col min="10807" max="10808" width="24.21875" bestFit="1" customWidth="1"/>
    <col min="10809" max="10809" width="29.88671875" bestFit="1" customWidth="1"/>
    <col min="10810" max="10810" width="19.88671875" bestFit="1" customWidth="1"/>
    <col min="10811" max="10812" width="24.21875" bestFit="1" customWidth="1"/>
    <col min="10813" max="10813" width="32.44140625" bestFit="1" customWidth="1"/>
    <col min="10814" max="10814" width="22.5546875" bestFit="1" customWidth="1"/>
    <col min="10815" max="10816" width="24.21875" bestFit="1" customWidth="1"/>
    <col min="10817" max="10817" width="29.88671875" bestFit="1" customWidth="1"/>
    <col min="10818" max="10818" width="19.88671875" bestFit="1" customWidth="1"/>
    <col min="10819" max="10820" width="24.21875" bestFit="1" customWidth="1"/>
    <col min="10821" max="10821" width="32.44140625" bestFit="1" customWidth="1"/>
    <col min="10822" max="10822" width="22.5546875" bestFit="1" customWidth="1"/>
    <col min="10823" max="10824" width="24.21875" bestFit="1" customWidth="1"/>
    <col min="10825" max="10825" width="29.88671875" bestFit="1" customWidth="1"/>
    <col min="10826" max="10826" width="19.88671875" bestFit="1" customWidth="1"/>
    <col min="10827" max="10828" width="24.21875" bestFit="1" customWidth="1"/>
    <col min="10829" max="10829" width="29.88671875" bestFit="1" customWidth="1"/>
    <col min="10830" max="10830" width="19.88671875" bestFit="1" customWidth="1"/>
    <col min="10831" max="10832" width="24.21875" bestFit="1" customWidth="1"/>
    <col min="10833" max="10833" width="29.88671875" bestFit="1" customWidth="1"/>
    <col min="10834" max="10834" width="19.88671875" bestFit="1" customWidth="1"/>
    <col min="10835" max="10836" width="24.21875" bestFit="1" customWidth="1"/>
    <col min="10837" max="10837" width="29.88671875" bestFit="1" customWidth="1"/>
    <col min="10838" max="10838" width="19.88671875" bestFit="1" customWidth="1"/>
    <col min="10839" max="10840" width="24.21875" bestFit="1" customWidth="1"/>
    <col min="10841" max="10841" width="29.88671875" bestFit="1" customWidth="1"/>
    <col min="10842" max="10842" width="19.88671875" bestFit="1" customWidth="1"/>
    <col min="10843" max="10844" width="24.21875" bestFit="1" customWidth="1"/>
    <col min="10845" max="10845" width="29.88671875" bestFit="1" customWidth="1"/>
    <col min="10846" max="10846" width="19.88671875" bestFit="1" customWidth="1"/>
    <col min="10847" max="10848" width="24.21875" bestFit="1" customWidth="1"/>
    <col min="10849" max="10849" width="29.88671875" bestFit="1" customWidth="1"/>
    <col min="10850" max="10850" width="19.88671875" bestFit="1" customWidth="1"/>
    <col min="10851" max="10852" width="24.21875" bestFit="1" customWidth="1"/>
    <col min="10853" max="10853" width="31.44140625" bestFit="1" customWidth="1"/>
    <col min="10854" max="10854" width="21.5546875" bestFit="1" customWidth="1"/>
    <col min="10855" max="10856" width="24.21875" bestFit="1" customWidth="1"/>
    <col min="10857" max="10857" width="29.88671875" bestFit="1" customWidth="1"/>
    <col min="10858" max="10858" width="19.88671875" bestFit="1" customWidth="1"/>
    <col min="10859" max="10860" width="24.21875" bestFit="1" customWidth="1"/>
    <col min="10861" max="10861" width="29.88671875" bestFit="1" customWidth="1"/>
    <col min="10862" max="10862" width="19.88671875" bestFit="1" customWidth="1"/>
    <col min="10863" max="10864" width="24.21875" bestFit="1" customWidth="1"/>
    <col min="10865" max="10865" width="29.88671875" bestFit="1" customWidth="1"/>
    <col min="10866" max="10866" width="19.88671875" bestFit="1" customWidth="1"/>
    <col min="10867" max="10868" width="24.21875" bestFit="1" customWidth="1"/>
    <col min="10869" max="10869" width="29.88671875" bestFit="1" customWidth="1"/>
    <col min="10870" max="10870" width="19.88671875" bestFit="1" customWidth="1"/>
    <col min="10871" max="10872" width="24.21875" bestFit="1" customWidth="1"/>
    <col min="10873" max="10873" width="32.44140625" bestFit="1" customWidth="1"/>
    <col min="10874" max="10874" width="22.5546875" bestFit="1" customWidth="1"/>
    <col min="10875" max="10876" width="24.21875" bestFit="1" customWidth="1"/>
    <col min="10877" max="10877" width="29.88671875" bestFit="1" customWidth="1"/>
    <col min="10878" max="10878" width="19.88671875" bestFit="1" customWidth="1"/>
    <col min="10879" max="10880" width="24.21875" bestFit="1" customWidth="1"/>
    <col min="10881" max="10881" width="32.44140625" bestFit="1" customWidth="1"/>
    <col min="10882" max="10882" width="22.5546875" bestFit="1" customWidth="1"/>
    <col min="10883" max="10884" width="24.21875" bestFit="1" customWidth="1"/>
    <col min="10885" max="10885" width="32.44140625" bestFit="1" customWidth="1"/>
    <col min="10886" max="10886" width="22.5546875" bestFit="1" customWidth="1"/>
    <col min="10887" max="10888" width="24.21875" bestFit="1" customWidth="1"/>
    <col min="10889" max="10889" width="29.88671875" bestFit="1" customWidth="1"/>
    <col min="10890" max="10890" width="19.88671875" bestFit="1" customWidth="1"/>
    <col min="10891" max="10892" width="24.21875" bestFit="1" customWidth="1"/>
    <col min="10893" max="10893" width="29.88671875" bestFit="1" customWidth="1"/>
    <col min="10894" max="10894" width="19.88671875" bestFit="1" customWidth="1"/>
    <col min="10895" max="10896" width="24.21875" bestFit="1" customWidth="1"/>
    <col min="10897" max="10897" width="29.88671875" bestFit="1" customWidth="1"/>
    <col min="10898" max="10898" width="19.88671875" bestFit="1" customWidth="1"/>
    <col min="10899" max="10900" width="24.21875" bestFit="1" customWidth="1"/>
    <col min="10901" max="10901" width="29.88671875" bestFit="1" customWidth="1"/>
    <col min="10902" max="10902" width="19.88671875" bestFit="1" customWidth="1"/>
    <col min="10903" max="10904" width="24.21875" bestFit="1" customWidth="1"/>
    <col min="10905" max="10905" width="29.88671875" bestFit="1" customWidth="1"/>
    <col min="10906" max="10906" width="19.88671875" bestFit="1" customWidth="1"/>
    <col min="10907" max="10908" width="24.21875" bestFit="1" customWidth="1"/>
    <col min="10909" max="10909" width="29.88671875" bestFit="1" customWidth="1"/>
    <col min="10910" max="10910" width="19.88671875" bestFit="1" customWidth="1"/>
    <col min="10911" max="10912" width="24.21875" bestFit="1" customWidth="1"/>
    <col min="10913" max="10913" width="29.88671875" bestFit="1" customWidth="1"/>
    <col min="10914" max="10914" width="19.88671875" bestFit="1" customWidth="1"/>
    <col min="10915" max="10916" width="24.21875" bestFit="1" customWidth="1"/>
    <col min="10917" max="10917" width="29.88671875" bestFit="1" customWidth="1"/>
    <col min="10918" max="10918" width="19.88671875" bestFit="1" customWidth="1"/>
    <col min="10919" max="10920" width="24.21875" bestFit="1" customWidth="1"/>
    <col min="10921" max="10921" width="29.88671875" bestFit="1" customWidth="1"/>
    <col min="10922" max="10922" width="19.88671875" bestFit="1" customWidth="1"/>
    <col min="10923" max="10924" width="24.21875" bestFit="1" customWidth="1"/>
    <col min="10925" max="10925" width="29.88671875" bestFit="1" customWidth="1"/>
    <col min="10926" max="10926" width="19.88671875" bestFit="1" customWidth="1"/>
    <col min="10927" max="10928" width="24.21875" bestFit="1" customWidth="1"/>
    <col min="10929" max="10929" width="29.88671875" bestFit="1" customWidth="1"/>
    <col min="10930" max="10930" width="19.88671875" bestFit="1" customWidth="1"/>
    <col min="10931" max="10932" width="24.21875" bestFit="1" customWidth="1"/>
    <col min="10933" max="10933" width="29.88671875" bestFit="1" customWidth="1"/>
    <col min="10934" max="10934" width="19.88671875" bestFit="1" customWidth="1"/>
    <col min="10935" max="10936" width="24.21875" bestFit="1" customWidth="1"/>
    <col min="10937" max="10937" width="32.44140625" bestFit="1" customWidth="1"/>
    <col min="10938" max="10938" width="22.5546875" bestFit="1" customWidth="1"/>
    <col min="10939" max="10940" width="24.21875" bestFit="1" customWidth="1"/>
    <col min="10941" max="10941" width="32.44140625" bestFit="1" customWidth="1"/>
    <col min="10942" max="10942" width="22.5546875" bestFit="1" customWidth="1"/>
    <col min="10943" max="10944" width="24.21875" bestFit="1" customWidth="1"/>
    <col min="10945" max="10945" width="29.88671875" bestFit="1" customWidth="1"/>
    <col min="10946" max="10946" width="19.88671875" bestFit="1" customWidth="1"/>
    <col min="10947" max="10948" width="24.21875" bestFit="1" customWidth="1"/>
    <col min="10949" max="10949" width="29.88671875" bestFit="1" customWidth="1"/>
    <col min="10950" max="10950" width="19.88671875" bestFit="1" customWidth="1"/>
    <col min="10951" max="10952" width="24.21875" bestFit="1" customWidth="1"/>
    <col min="10953" max="10953" width="29.88671875" bestFit="1" customWidth="1"/>
    <col min="10954" max="10954" width="19.88671875" bestFit="1" customWidth="1"/>
    <col min="10955" max="10956" width="24.21875" bestFit="1" customWidth="1"/>
    <col min="10957" max="10957" width="29.88671875" bestFit="1" customWidth="1"/>
    <col min="10958" max="10958" width="19.88671875" bestFit="1" customWidth="1"/>
    <col min="10959" max="10960" width="24.21875" bestFit="1" customWidth="1"/>
    <col min="10961" max="10961" width="31.44140625" bestFit="1" customWidth="1"/>
    <col min="10962" max="10962" width="21.5546875" bestFit="1" customWidth="1"/>
    <col min="10963" max="10963" width="30.88671875" bestFit="1" customWidth="1"/>
    <col min="10964" max="10964" width="20.88671875" bestFit="1" customWidth="1"/>
    <col min="10965" max="10966" width="24.21875" bestFit="1" customWidth="1"/>
    <col min="10967" max="10967" width="29.88671875" bestFit="1" customWidth="1"/>
    <col min="10968" max="10968" width="19.88671875" bestFit="1" customWidth="1"/>
    <col min="10969" max="10969" width="30.88671875" bestFit="1" customWidth="1"/>
    <col min="10970" max="10970" width="20.88671875" bestFit="1" customWidth="1"/>
    <col min="10971" max="10972" width="24.21875" bestFit="1" customWidth="1"/>
    <col min="10973" max="10973" width="32.44140625" bestFit="1" customWidth="1"/>
    <col min="10974" max="10974" width="22.5546875" bestFit="1" customWidth="1"/>
    <col min="10975" max="10975" width="30.88671875" bestFit="1" customWidth="1"/>
    <col min="10976" max="10976" width="20.88671875" bestFit="1" customWidth="1"/>
    <col min="10977" max="10978" width="24.21875" bestFit="1" customWidth="1"/>
    <col min="10979" max="10979" width="29.88671875" bestFit="1" customWidth="1"/>
    <col min="10980" max="10980" width="19.88671875" bestFit="1" customWidth="1"/>
    <col min="10981" max="10982" width="24.21875" bestFit="1" customWidth="1"/>
    <col min="10983" max="10983" width="29.88671875" bestFit="1" customWidth="1"/>
    <col min="10984" max="10984" width="19.88671875" bestFit="1" customWidth="1"/>
    <col min="10985" max="10986" width="24.21875" bestFit="1" customWidth="1"/>
    <col min="10987" max="10987" width="29.88671875" bestFit="1" customWidth="1"/>
    <col min="10988" max="10988" width="19.88671875" bestFit="1" customWidth="1"/>
    <col min="10989" max="10990" width="24.21875" bestFit="1" customWidth="1"/>
    <col min="10991" max="10991" width="31.44140625" bestFit="1" customWidth="1"/>
    <col min="10992" max="10992" width="21.5546875" bestFit="1" customWidth="1"/>
    <col min="10993" max="10994" width="24.21875" bestFit="1" customWidth="1"/>
    <col min="10995" max="10995" width="29.88671875" bestFit="1" customWidth="1"/>
    <col min="10996" max="10996" width="19.88671875" bestFit="1" customWidth="1"/>
    <col min="10997" max="10998" width="24.21875" bestFit="1" customWidth="1"/>
    <col min="10999" max="10999" width="31.44140625" bestFit="1" customWidth="1"/>
    <col min="11000" max="11000" width="21.5546875" bestFit="1" customWidth="1"/>
    <col min="11001" max="11002" width="24.21875" bestFit="1" customWidth="1"/>
    <col min="11003" max="11003" width="29.88671875" bestFit="1" customWidth="1"/>
    <col min="11004" max="11004" width="19.88671875" bestFit="1" customWidth="1"/>
    <col min="11005" max="11006" width="24.21875" bestFit="1" customWidth="1"/>
    <col min="11007" max="11007" width="29.88671875" bestFit="1" customWidth="1"/>
    <col min="11008" max="11008" width="19.88671875" bestFit="1" customWidth="1"/>
    <col min="11009" max="11009" width="30.88671875" bestFit="1" customWidth="1"/>
    <col min="11010" max="11010" width="20.88671875" bestFit="1" customWidth="1"/>
    <col min="11011" max="11012" width="24.21875" bestFit="1" customWidth="1"/>
    <col min="11013" max="11013" width="29.88671875" bestFit="1" customWidth="1"/>
    <col min="11014" max="11014" width="19.88671875" bestFit="1" customWidth="1"/>
    <col min="11015" max="11015" width="30.88671875" bestFit="1" customWidth="1"/>
    <col min="11016" max="11016" width="20.88671875" bestFit="1" customWidth="1"/>
    <col min="11017" max="11018" width="24.21875" bestFit="1" customWidth="1"/>
    <col min="11019" max="11019" width="32.44140625" bestFit="1" customWidth="1"/>
    <col min="11020" max="11020" width="22.5546875" bestFit="1" customWidth="1"/>
    <col min="11021" max="11021" width="30.88671875" bestFit="1" customWidth="1"/>
    <col min="11022" max="11022" width="20.88671875" bestFit="1" customWidth="1"/>
    <col min="11023" max="11024" width="24.21875" bestFit="1" customWidth="1"/>
    <col min="11025" max="11025" width="32.44140625" bestFit="1" customWidth="1"/>
    <col min="11026" max="11026" width="22.5546875" bestFit="1" customWidth="1"/>
    <col min="11027" max="11027" width="30.88671875" bestFit="1" customWidth="1"/>
    <col min="11028" max="11028" width="20.88671875" bestFit="1" customWidth="1"/>
    <col min="11029" max="11030" width="24.21875" bestFit="1" customWidth="1"/>
    <col min="11031" max="11031" width="29.88671875" bestFit="1" customWidth="1"/>
    <col min="11032" max="11032" width="19.88671875" bestFit="1" customWidth="1"/>
    <col min="11033" max="11033" width="30.88671875" bestFit="1" customWidth="1"/>
    <col min="11034" max="11034" width="20.88671875" bestFit="1" customWidth="1"/>
    <col min="11035" max="11036" width="24.21875" bestFit="1" customWidth="1"/>
    <col min="11037" max="11037" width="32.44140625" bestFit="1" customWidth="1"/>
    <col min="11038" max="11038" width="22.5546875" bestFit="1" customWidth="1"/>
    <col min="11039" max="11039" width="30.88671875" bestFit="1" customWidth="1"/>
    <col min="11040" max="11040" width="20.88671875" bestFit="1" customWidth="1"/>
    <col min="11041" max="11042" width="24.21875" bestFit="1" customWidth="1"/>
    <col min="11043" max="11043" width="29.88671875" bestFit="1" customWidth="1"/>
    <col min="11044" max="11044" width="19.88671875" bestFit="1" customWidth="1"/>
    <col min="11045" max="11046" width="24.21875" bestFit="1" customWidth="1"/>
    <col min="11047" max="11047" width="29.88671875" bestFit="1" customWidth="1"/>
    <col min="11048" max="11048" width="19.88671875" bestFit="1" customWidth="1"/>
    <col min="11049" max="11050" width="24.21875" bestFit="1" customWidth="1"/>
    <col min="11051" max="11051" width="29.88671875" bestFit="1" customWidth="1"/>
    <col min="11052" max="11052" width="19.88671875" bestFit="1" customWidth="1"/>
    <col min="11053" max="11054" width="24.21875" bestFit="1" customWidth="1"/>
    <col min="11055" max="11055" width="29.88671875" bestFit="1" customWidth="1"/>
    <col min="11056" max="11056" width="19.88671875" bestFit="1" customWidth="1"/>
    <col min="11057" max="11058" width="24.21875" bestFit="1" customWidth="1"/>
    <col min="11059" max="11059" width="29.88671875" bestFit="1" customWidth="1"/>
    <col min="11060" max="11060" width="19.88671875" bestFit="1" customWidth="1"/>
    <col min="11061" max="11062" width="24.21875" bestFit="1" customWidth="1"/>
    <col min="11063" max="11063" width="29.88671875" bestFit="1" customWidth="1"/>
    <col min="11064" max="11064" width="19.88671875" bestFit="1" customWidth="1"/>
    <col min="11065" max="11066" width="24.21875" bestFit="1" customWidth="1"/>
    <col min="11067" max="11067" width="29.88671875" bestFit="1" customWidth="1"/>
    <col min="11068" max="11068" width="19.88671875" bestFit="1" customWidth="1"/>
    <col min="11069" max="11069" width="30.88671875" bestFit="1" customWidth="1"/>
    <col min="11070" max="11070" width="20.88671875" bestFit="1" customWidth="1"/>
    <col min="11071" max="11072" width="24.21875" bestFit="1" customWidth="1"/>
    <col min="11073" max="11073" width="31.44140625" bestFit="1" customWidth="1"/>
    <col min="11074" max="11074" width="21.5546875" bestFit="1" customWidth="1"/>
    <col min="11075" max="11075" width="30.88671875" bestFit="1" customWidth="1"/>
    <col min="11076" max="11076" width="20.88671875" bestFit="1" customWidth="1"/>
    <col min="11077" max="11078" width="24.21875" bestFit="1" customWidth="1"/>
    <col min="11079" max="11079" width="29.88671875" bestFit="1" customWidth="1"/>
    <col min="11080" max="11080" width="19.88671875" bestFit="1" customWidth="1"/>
    <col min="11081" max="11082" width="24.21875" bestFit="1" customWidth="1"/>
    <col min="11083" max="11083" width="32.44140625" bestFit="1" customWidth="1"/>
    <col min="11084" max="11084" width="22.5546875" bestFit="1" customWidth="1"/>
    <col min="11085" max="11086" width="24.21875" bestFit="1" customWidth="1"/>
    <col min="11087" max="11087" width="29.88671875" bestFit="1" customWidth="1"/>
    <col min="11088" max="11088" width="19.88671875" bestFit="1" customWidth="1"/>
    <col min="11089" max="11089" width="30.88671875" bestFit="1" customWidth="1"/>
    <col min="11090" max="11090" width="20.88671875" bestFit="1" customWidth="1"/>
    <col min="11091" max="11092" width="24.21875" bestFit="1" customWidth="1"/>
    <col min="11093" max="11093" width="29.88671875" bestFit="1" customWidth="1"/>
    <col min="11094" max="11094" width="19.88671875" bestFit="1" customWidth="1"/>
    <col min="11095" max="11095" width="30.88671875" bestFit="1" customWidth="1"/>
    <col min="11096" max="11096" width="20.88671875" bestFit="1" customWidth="1"/>
    <col min="11097" max="11098" width="24.21875" bestFit="1" customWidth="1"/>
    <col min="11099" max="11099" width="31.44140625" bestFit="1" customWidth="1"/>
    <col min="11100" max="11100" width="21.5546875" bestFit="1" customWidth="1"/>
    <col min="11101" max="11101" width="30.88671875" bestFit="1" customWidth="1"/>
    <col min="11102" max="11102" width="20.88671875" bestFit="1" customWidth="1"/>
    <col min="11103" max="11104" width="24.21875" bestFit="1" customWidth="1"/>
    <col min="11105" max="11105" width="32.44140625" bestFit="1" customWidth="1"/>
    <col min="11106" max="11106" width="22.5546875" bestFit="1" customWidth="1"/>
    <col min="11107" max="11107" width="30.88671875" bestFit="1" customWidth="1"/>
    <col min="11108" max="11108" width="20.88671875" bestFit="1" customWidth="1"/>
    <col min="11109" max="11110" width="24.21875" bestFit="1" customWidth="1"/>
    <col min="11111" max="11111" width="29.88671875" bestFit="1" customWidth="1"/>
    <col min="11112" max="11112" width="19.88671875" bestFit="1" customWidth="1"/>
    <col min="11113" max="11114" width="24.21875" bestFit="1" customWidth="1"/>
    <col min="11115" max="11115" width="32.44140625" bestFit="1" customWidth="1"/>
    <col min="11116" max="11116" width="22.5546875" bestFit="1" customWidth="1"/>
    <col min="11117" max="11118" width="24.21875" bestFit="1" customWidth="1"/>
    <col min="11119" max="11119" width="29.88671875" bestFit="1" customWidth="1"/>
    <col min="11120" max="11120" width="19.88671875" bestFit="1" customWidth="1"/>
    <col min="11121" max="11122" width="24.21875" bestFit="1" customWidth="1"/>
    <col min="11123" max="11123" width="29.88671875" bestFit="1" customWidth="1"/>
    <col min="11124" max="11124" width="19.88671875" bestFit="1" customWidth="1"/>
    <col min="11125" max="11126" width="24.21875" bestFit="1" customWidth="1"/>
    <col min="11127" max="11127" width="32.44140625" bestFit="1" customWidth="1"/>
    <col min="11128" max="11128" width="22.5546875" bestFit="1" customWidth="1"/>
    <col min="11129" max="11130" width="24.21875" bestFit="1" customWidth="1"/>
    <col min="11131" max="11131" width="32.44140625" bestFit="1" customWidth="1"/>
    <col min="11132" max="11132" width="22.5546875" bestFit="1" customWidth="1"/>
    <col min="11133" max="11134" width="24.21875" bestFit="1" customWidth="1"/>
    <col min="11135" max="11135" width="32.44140625" bestFit="1" customWidth="1"/>
    <col min="11136" max="11136" width="22.5546875" bestFit="1" customWidth="1"/>
    <col min="11137" max="11138" width="24.21875" bestFit="1" customWidth="1"/>
    <col min="11139" max="11139" width="29.88671875" bestFit="1" customWidth="1"/>
    <col min="11140" max="11140" width="19.88671875" bestFit="1" customWidth="1"/>
    <col min="11141" max="11142" width="24.21875" bestFit="1" customWidth="1"/>
    <col min="11143" max="11143" width="32.44140625" bestFit="1" customWidth="1"/>
    <col min="11144" max="11144" width="22.5546875" bestFit="1" customWidth="1"/>
    <col min="11145" max="11146" width="24.21875" bestFit="1" customWidth="1"/>
    <col min="11147" max="11147" width="29.88671875" bestFit="1" customWidth="1"/>
    <col min="11148" max="11148" width="19.88671875" bestFit="1" customWidth="1"/>
    <col min="11149" max="11150" width="24.21875" bestFit="1" customWidth="1"/>
    <col min="11151" max="11151" width="29.88671875" bestFit="1" customWidth="1"/>
    <col min="11152" max="11152" width="19.88671875" bestFit="1" customWidth="1"/>
    <col min="11153" max="11154" width="24.21875" bestFit="1" customWidth="1"/>
    <col min="11155" max="11155" width="29.88671875" bestFit="1" customWidth="1"/>
    <col min="11156" max="11156" width="19.88671875" bestFit="1" customWidth="1"/>
    <col min="11157" max="11158" width="24.21875" bestFit="1" customWidth="1"/>
    <col min="11159" max="11159" width="32.44140625" bestFit="1" customWidth="1"/>
    <col min="11160" max="11160" width="22.5546875" bestFit="1" customWidth="1"/>
    <col min="11161" max="11162" width="24.21875" bestFit="1" customWidth="1"/>
    <col min="11163" max="11163" width="29.88671875" bestFit="1" customWidth="1"/>
    <col min="11164" max="11164" width="19.88671875" bestFit="1" customWidth="1"/>
    <col min="11165" max="11166" width="24.21875" bestFit="1" customWidth="1"/>
    <col min="11167" max="11167" width="29.88671875" bestFit="1" customWidth="1"/>
    <col min="11168" max="11168" width="19.88671875" bestFit="1" customWidth="1"/>
    <col min="11169" max="11170" width="24.21875" bestFit="1" customWidth="1"/>
    <col min="11171" max="11171" width="32.44140625" bestFit="1" customWidth="1"/>
    <col min="11172" max="11172" width="22.5546875" bestFit="1" customWidth="1"/>
    <col min="11173" max="11174" width="24.21875" bestFit="1" customWidth="1"/>
    <col min="11175" max="11175" width="31.44140625" bestFit="1" customWidth="1"/>
    <col min="11176" max="11176" width="21.5546875" bestFit="1" customWidth="1"/>
    <col min="11177" max="11178" width="24.21875" bestFit="1" customWidth="1"/>
    <col min="11179" max="11179" width="29.88671875" bestFit="1" customWidth="1"/>
    <col min="11180" max="11180" width="19.88671875" bestFit="1" customWidth="1"/>
    <col min="11181" max="11181" width="30.88671875" bestFit="1" customWidth="1"/>
    <col min="11182" max="11182" width="20.88671875" bestFit="1" customWidth="1"/>
    <col min="11183" max="11184" width="24.21875" bestFit="1" customWidth="1"/>
    <col min="11185" max="11185" width="29.88671875" bestFit="1" customWidth="1"/>
    <col min="11186" max="11186" width="19.88671875" bestFit="1" customWidth="1"/>
    <col min="11187" max="11188" width="24.21875" bestFit="1" customWidth="1"/>
    <col min="11189" max="11189" width="31.44140625" bestFit="1" customWidth="1"/>
    <col min="11190" max="11190" width="21.5546875" bestFit="1" customWidth="1"/>
    <col min="11191" max="11191" width="30.88671875" bestFit="1" customWidth="1"/>
    <col min="11192" max="11192" width="20.88671875" bestFit="1" customWidth="1"/>
    <col min="11193" max="11194" width="24.21875" bestFit="1" customWidth="1"/>
    <col min="11195" max="11195" width="29.88671875" bestFit="1" customWidth="1"/>
    <col min="11196" max="11196" width="19.88671875" bestFit="1" customWidth="1"/>
    <col min="11197" max="11197" width="30.88671875" bestFit="1" customWidth="1"/>
    <col min="11198" max="11198" width="20.88671875" bestFit="1" customWidth="1"/>
    <col min="11199" max="11200" width="24.21875" bestFit="1" customWidth="1"/>
    <col min="11201" max="11201" width="32.44140625" bestFit="1" customWidth="1"/>
    <col min="11202" max="11202" width="22.5546875" bestFit="1" customWidth="1"/>
    <col min="11203" max="11204" width="24.21875" bestFit="1" customWidth="1"/>
    <col min="11205" max="11205" width="31.44140625" bestFit="1" customWidth="1"/>
    <col min="11206" max="11206" width="21.5546875" bestFit="1" customWidth="1"/>
    <col min="11207" max="11208" width="24.21875" bestFit="1" customWidth="1"/>
    <col min="11209" max="11209" width="29.88671875" bestFit="1" customWidth="1"/>
    <col min="11210" max="11210" width="19.88671875" bestFit="1" customWidth="1"/>
    <col min="11211" max="11211" width="30.88671875" bestFit="1" customWidth="1"/>
    <col min="11212" max="11212" width="20.88671875" bestFit="1" customWidth="1"/>
    <col min="11213" max="11214" width="24.21875" bestFit="1" customWidth="1"/>
    <col min="11215" max="11215" width="32.44140625" bestFit="1" customWidth="1"/>
    <col min="11216" max="11216" width="22.5546875" bestFit="1" customWidth="1"/>
    <col min="11217" max="11217" width="30.88671875" bestFit="1" customWidth="1"/>
    <col min="11218" max="11218" width="20.88671875" bestFit="1" customWidth="1"/>
    <col min="11219" max="11220" width="24.21875" bestFit="1" customWidth="1"/>
    <col min="11221" max="11221" width="32.44140625" bestFit="1" customWidth="1"/>
    <col min="11222" max="11222" width="22.5546875" bestFit="1" customWidth="1"/>
    <col min="11223" max="11224" width="24.21875" bestFit="1" customWidth="1"/>
    <col min="11225" max="11225" width="29.88671875" bestFit="1" customWidth="1"/>
    <col min="11226" max="11226" width="19.88671875" bestFit="1" customWidth="1"/>
    <col min="11227" max="11228" width="24.21875" bestFit="1" customWidth="1"/>
    <col min="11229" max="11229" width="29.88671875" bestFit="1" customWidth="1"/>
    <col min="11230" max="11230" width="19.88671875" bestFit="1" customWidth="1"/>
    <col min="11231" max="11232" width="24.21875" bestFit="1" customWidth="1"/>
    <col min="11233" max="11233" width="29.88671875" bestFit="1" customWidth="1"/>
    <col min="11234" max="11234" width="19.88671875" bestFit="1" customWidth="1"/>
    <col min="11235" max="11236" width="24.21875" bestFit="1" customWidth="1"/>
    <col min="11237" max="11237" width="29.88671875" bestFit="1" customWidth="1"/>
    <col min="11238" max="11238" width="19.88671875" bestFit="1" customWidth="1"/>
    <col min="11239" max="11239" width="30.88671875" bestFit="1" customWidth="1"/>
    <col min="11240" max="11240" width="20.88671875" bestFit="1" customWidth="1"/>
    <col min="11241" max="11242" width="24.21875" bestFit="1" customWidth="1"/>
    <col min="11243" max="11243" width="29.88671875" bestFit="1" customWidth="1"/>
    <col min="11244" max="11244" width="19.88671875" bestFit="1" customWidth="1"/>
    <col min="11245" max="11245" width="30.88671875" bestFit="1" customWidth="1"/>
    <col min="11246" max="11246" width="20.88671875" bestFit="1" customWidth="1"/>
    <col min="11247" max="11248" width="24.21875" bestFit="1" customWidth="1"/>
    <col min="11249" max="11249" width="29.88671875" bestFit="1" customWidth="1"/>
    <col min="11250" max="11250" width="19.88671875" bestFit="1" customWidth="1"/>
    <col min="11251" max="11252" width="24.21875" bestFit="1" customWidth="1"/>
    <col min="11253" max="11253" width="29.88671875" bestFit="1" customWidth="1"/>
    <col min="11254" max="11254" width="19.88671875" bestFit="1" customWidth="1"/>
    <col min="11255" max="11256" width="24.21875" bestFit="1" customWidth="1"/>
    <col min="11257" max="11257" width="32.44140625" bestFit="1" customWidth="1"/>
    <col min="11258" max="11258" width="22.5546875" bestFit="1" customWidth="1"/>
    <col min="11259" max="11260" width="24.21875" bestFit="1" customWidth="1"/>
    <col min="11261" max="11261" width="32.44140625" bestFit="1" customWidth="1"/>
    <col min="11262" max="11262" width="22.5546875" bestFit="1" customWidth="1"/>
    <col min="11263" max="11264" width="24.21875" bestFit="1" customWidth="1"/>
    <col min="11265" max="11265" width="31.44140625" bestFit="1" customWidth="1"/>
    <col min="11266" max="11266" width="21.5546875" bestFit="1" customWidth="1"/>
    <col min="11267" max="11268" width="24.21875" bestFit="1" customWidth="1"/>
    <col min="11269" max="11269" width="29.88671875" bestFit="1" customWidth="1"/>
    <col min="11270" max="11270" width="19.88671875" bestFit="1" customWidth="1"/>
    <col min="11271" max="11272" width="24.21875" bestFit="1" customWidth="1"/>
    <col min="11273" max="11273" width="31.44140625" bestFit="1" customWidth="1"/>
    <col min="11274" max="11274" width="21.5546875" bestFit="1" customWidth="1"/>
    <col min="11275" max="11276" width="24.21875" bestFit="1" customWidth="1"/>
    <col min="11277" max="11277" width="32.44140625" bestFit="1" customWidth="1"/>
    <col min="11278" max="11278" width="22.5546875" bestFit="1" customWidth="1"/>
    <col min="11279" max="11280" width="24.21875" bestFit="1" customWidth="1"/>
    <col min="11281" max="11281" width="29.88671875" bestFit="1" customWidth="1"/>
    <col min="11282" max="11282" width="19.88671875" bestFit="1" customWidth="1"/>
    <col min="11283" max="11284" width="24.21875" bestFit="1" customWidth="1"/>
    <col min="11285" max="11285" width="32.44140625" bestFit="1" customWidth="1"/>
    <col min="11286" max="11286" width="22.5546875" bestFit="1" customWidth="1"/>
    <col min="11287" max="11288" width="24.21875" bestFit="1" customWidth="1"/>
    <col min="11289" max="11289" width="30.88671875" bestFit="1" customWidth="1"/>
    <col min="11290" max="11290" width="20.88671875" bestFit="1" customWidth="1"/>
    <col min="11291" max="11292" width="24.21875" bestFit="1" customWidth="1"/>
    <col min="11293" max="11293" width="33.44140625" bestFit="1" customWidth="1"/>
    <col min="11294" max="11294" width="23.5546875" bestFit="1" customWidth="1"/>
    <col min="11295" max="11296" width="24.21875" bestFit="1" customWidth="1"/>
    <col min="11297" max="11297" width="30.88671875" bestFit="1" customWidth="1"/>
    <col min="11298" max="11298" width="20.88671875" bestFit="1" customWidth="1"/>
    <col min="11299" max="11300" width="24.21875" bestFit="1" customWidth="1"/>
    <col min="11301" max="11301" width="30.88671875" bestFit="1" customWidth="1"/>
    <col min="11302" max="11302" width="20.88671875" bestFit="1" customWidth="1"/>
    <col min="11303" max="11304" width="24.21875" bestFit="1" customWidth="1"/>
    <col min="11305" max="11305" width="33.44140625" bestFit="1" customWidth="1"/>
    <col min="11306" max="11306" width="23.5546875" bestFit="1" customWidth="1"/>
    <col min="11307" max="11308" width="24.21875" bestFit="1" customWidth="1"/>
    <col min="11309" max="11309" width="30.88671875" bestFit="1" customWidth="1"/>
    <col min="11310" max="11310" width="20.88671875" bestFit="1" customWidth="1"/>
    <col min="11311" max="11312" width="24.21875" bestFit="1" customWidth="1"/>
    <col min="11313" max="11313" width="30.88671875" bestFit="1" customWidth="1"/>
    <col min="11314" max="11314" width="20.88671875" bestFit="1" customWidth="1"/>
    <col min="11315" max="11315" width="30.88671875" bestFit="1" customWidth="1"/>
    <col min="11316" max="11316" width="20.88671875" bestFit="1" customWidth="1"/>
    <col min="11317" max="11318" width="24.21875" bestFit="1" customWidth="1"/>
    <col min="11319" max="11319" width="32.44140625" bestFit="1" customWidth="1"/>
    <col min="11320" max="11320" width="22.5546875" bestFit="1" customWidth="1"/>
    <col min="11321" max="11322" width="24.21875" bestFit="1" customWidth="1"/>
    <col min="11323" max="11323" width="30.88671875" bestFit="1" customWidth="1"/>
    <col min="11324" max="11324" width="20.88671875" bestFit="1" customWidth="1"/>
    <col min="11325" max="11325" width="30.88671875" bestFit="1" customWidth="1"/>
    <col min="11326" max="11326" width="20.88671875" bestFit="1" customWidth="1"/>
    <col min="11327" max="11328" width="24.21875" bestFit="1" customWidth="1"/>
    <col min="11329" max="11329" width="33.44140625" bestFit="1" customWidth="1"/>
    <col min="11330" max="11330" width="23.5546875" bestFit="1" customWidth="1"/>
    <col min="11331" max="11331" width="30.88671875" bestFit="1" customWidth="1"/>
    <col min="11332" max="11332" width="20.88671875" bestFit="1" customWidth="1"/>
    <col min="11333" max="11334" width="24.21875" bestFit="1" customWidth="1"/>
    <col min="11335" max="11335" width="33.44140625" bestFit="1" customWidth="1"/>
    <col min="11336" max="11336" width="23.5546875" bestFit="1" customWidth="1"/>
    <col min="11337" max="11337" width="30.88671875" bestFit="1" customWidth="1"/>
    <col min="11338" max="11338" width="20.88671875" bestFit="1" customWidth="1"/>
    <col min="11339" max="11340" width="24.21875" bestFit="1" customWidth="1"/>
    <col min="11341" max="11341" width="33.44140625" bestFit="1" customWidth="1"/>
    <col min="11342" max="11342" width="23.5546875" bestFit="1" customWidth="1"/>
    <col min="11343" max="11344" width="24.21875" bestFit="1" customWidth="1"/>
    <col min="11345" max="11345" width="33.44140625" bestFit="1" customWidth="1"/>
    <col min="11346" max="11346" width="23.5546875" bestFit="1" customWidth="1"/>
    <col min="11347" max="11348" width="24.21875" bestFit="1" customWidth="1"/>
    <col min="11349" max="11349" width="33.44140625" bestFit="1" customWidth="1"/>
    <col min="11350" max="11350" width="23.5546875" bestFit="1" customWidth="1"/>
    <col min="11351" max="11352" width="24.21875" bestFit="1" customWidth="1"/>
    <col min="11353" max="11353" width="33.44140625" bestFit="1" customWidth="1"/>
    <col min="11354" max="11354" width="23.5546875" bestFit="1" customWidth="1"/>
    <col min="11355" max="11356" width="24.21875" bestFit="1" customWidth="1"/>
    <col min="11357" max="11357" width="30.88671875" bestFit="1" customWidth="1"/>
    <col min="11358" max="11358" width="20.88671875" bestFit="1" customWidth="1"/>
    <col min="11359" max="11360" width="24.21875" bestFit="1" customWidth="1"/>
    <col min="11361" max="11361" width="30.88671875" bestFit="1" customWidth="1"/>
    <col min="11362" max="11362" width="20.88671875" bestFit="1" customWidth="1"/>
    <col min="11363" max="11364" width="24.21875" bestFit="1" customWidth="1"/>
    <col min="11365" max="11365" width="30.88671875" bestFit="1" customWidth="1"/>
    <col min="11366" max="11366" width="20.88671875" bestFit="1" customWidth="1"/>
    <col min="11367" max="11368" width="24.21875" bestFit="1" customWidth="1"/>
    <col min="11369" max="11369" width="32.44140625" bestFit="1" customWidth="1"/>
    <col min="11370" max="11370" width="22.5546875" bestFit="1" customWidth="1"/>
    <col min="11371" max="11372" width="24.21875" bestFit="1" customWidth="1"/>
    <col min="11373" max="11373" width="30.88671875" bestFit="1" customWidth="1"/>
    <col min="11374" max="11374" width="20.88671875" bestFit="1" customWidth="1"/>
    <col min="11375" max="11376" width="24.21875" bestFit="1" customWidth="1"/>
    <col min="11377" max="11377" width="30.88671875" bestFit="1" customWidth="1"/>
    <col min="11378" max="11378" width="20.88671875" bestFit="1" customWidth="1"/>
    <col min="11379" max="11379" width="30.88671875" bestFit="1" customWidth="1"/>
    <col min="11380" max="11380" width="20.88671875" bestFit="1" customWidth="1"/>
    <col min="11381" max="11382" width="24.21875" bestFit="1" customWidth="1"/>
    <col min="11383" max="11383" width="33.44140625" bestFit="1" customWidth="1"/>
    <col min="11384" max="11384" width="23.5546875" bestFit="1" customWidth="1"/>
    <col min="11385" max="11385" width="30.88671875" bestFit="1" customWidth="1"/>
    <col min="11386" max="11386" width="20.88671875" bestFit="1" customWidth="1"/>
    <col min="11387" max="11388" width="24.21875" bestFit="1" customWidth="1"/>
    <col min="11389" max="11389" width="30.88671875" bestFit="1" customWidth="1"/>
    <col min="11390" max="11390" width="20.88671875" bestFit="1" customWidth="1"/>
    <col min="11391" max="11391" width="30.88671875" bestFit="1" customWidth="1"/>
    <col min="11392" max="11392" width="20.88671875" bestFit="1" customWidth="1"/>
    <col min="11393" max="11394" width="24.21875" bestFit="1" customWidth="1"/>
    <col min="11395" max="11395" width="33.44140625" bestFit="1" customWidth="1"/>
    <col min="11396" max="11396" width="23.5546875" bestFit="1" customWidth="1"/>
    <col min="11397" max="11398" width="24.21875" bestFit="1" customWidth="1"/>
    <col min="11399" max="11399" width="30.88671875" bestFit="1" customWidth="1"/>
    <col min="11400" max="11400" width="20.88671875" bestFit="1" customWidth="1"/>
    <col min="11401" max="11402" width="24.21875" bestFit="1" customWidth="1"/>
    <col min="11403" max="11403" width="30.88671875" bestFit="1" customWidth="1"/>
    <col min="11404" max="11404" width="20.88671875" bestFit="1" customWidth="1"/>
    <col min="11405" max="11406" width="24.21875" bestFit="1" customWidth="1"/>
    <col min="11407" max="11407" width="33.44140625" bestFit="1" customWidth="1"/>
    <col min="11408" max="11408" width="23.5546875" bestFit="1" customWidth="1"/>
    <col min="11409" max="11410" width="24.21875" bestFit="1" customWidth="1"/>
    <col min="11411" max="11411" width="33.44140625" bestFit="1" customWidth="1"/>
    <col min="11412" max="11412" width="23.5546875" bestFit="1" customWidth="1"/>
    <col min="11413" max="11413" width="30.88671875" bestFit="1" customWidth="1"/>
    <col min="11414" max="11414" width="20.88671875" bestFit="1" customWidth="1"/>
    <col min="11415" max="11416" width="24.21875" bestFit="1" customWidth="1"/>
    <col min="11417" max="11417" width="33.44140625" bestFit="1" customWidth="1"/>
    <col min="11418" max="11418" width="23.5546875" bestFit="1" customWidth="1"/>
    <col min="11419" max="11419" width="30.88671875" bestFit="1" customWidth="1"/>
    <col min="11420" max="11420" width="20.88671875" bestFit="1" customWidth="1"/>
    <col min="11421" max="11422" width="24.21875" bestFit="1" customWidth="1"/>
    <col min="11423" max="11423" width="33.44140625" bestFit="1" customWidth="1"/>
    <col min="11424" max="11424" width="23.5546875" bestFit="1" customWidth="1"/>
    <col min="11425" max="11426" width="24.21875" bestFit="1" customWidth="1"/>
    <col min="11427" max="11427" width="33.44140625" bestFit="1" customWidth="1"/>
    <col min="11428" max="11428" width="23.5546875" bestFit="1" customWidth="1"/>
    <col min="11429" max="11429" width="30.88671875" bestFit="1" customWidth="1"/>
    <col min="11430" max="11430" width="20.88671875" bestFit="1" customWidth="1"/>
    <col min="11431" max="11432" width="24.21875" bestFit="1" customWidth="1"/>
    <col min="11433" max="11433" width="30.88671875" bestFit="1" customWidth="1"/>
    <col min="11434" max="11434" width="20.88671875" bestFit="1" customWidth="1"/>
    <col min="11435" max="11435" width="30.88671875" bestFit="1" customWidth="1"/>
    <col min="11436" max="11436" width="20.88671875" bestFit="1" customWidth="1"/>
    <col min="11437" max="11438" width="24.21875" bestFit="1" customWidth="1"/>
    <col min="11439" max="11439" width="33.44140625" bestFit="1" customWidth="1"/>
    <col min="11440" max="11440" width="23.5546875" bestFit="1" customWidth="1"/>
    <col min="11441" max="11441" width="30.88671875" bestFit="1" customWidth="1"/>
    <col min="11442" max="11442" width="20.88671875" bestFit="1" customWidth="1"/>
    <col min="11443" max="11444" width="24.21875" bestFit="1" customWidth="1"/>
    <col min="11445" max="11445" width="30.88671875" bestFit="1" customWidth="1"/>
    <col min="11446" max="11446" width="20.88671875" bestFit="1" customWidth="1"/>
    <col min="11447" max="11447" width="30.88671875" bestFit="1" customWidth="1"/>
    <col min="11448" max="11448" width="20.88671875" bestFit="1" customWidth="1"/>
    <col min="11449" max="11450" width="24.21875" bestFit="1" customWidth="1"/>
    <col min="11451" max="11451" width="30.88671875" bestFit="1" customWidth="1"/>
    <col min="11452" max="11452" width="20.88671875" bestFit="1" customWidth="1"/>
    <col min="11453" max="11454" width="24.21875" bestFit="1" customWidth="1"/>
    <col min="11455" max="11455" width="30.88671875" bestFit="1" customWidth="1"/>
    <col min="11456" max="11456" width="20.88671875" bestFit="1" customWidth="1"/>
    <col min="11457" max="11457" width="30.88671875" bestFit="1" customWidth="1"/>
    <col min="11458" max="11458" width="20.88671875" bestFit="1" customWidth="1"/>
    <col min="11459" max="11460" width="24.21875" bestFit="1" customWidth="1"/>
    <col min="11461" max="11461" width="32.44140625" bestFit="1" customWidth="1"/>
    <col min="11462" max="11462" width="22.5546875" bestFit="1" customWidth="1"/>
    <col min="11463" max="11464" width="24.21875" bestFit="1" customWidth="1"/>
    <col min="11465" max="11465" width="30.88671875" bestFit="1" customWidth="1"/>
    <col min="11466" max="11466" width="20.88671875" bestFit="1" customWidth="1"/>
    <col min="11467" max="11467" width="30.88671875" bestFit="1" customWidth="1"/>
    <col min="11468" max="11468" width="20.88671875" bestFit="1" customWidth="1"/>
    <col min="11469" max="11470" width="24.21875" bestFit="1" customWidth="1"/>
    <col min="11471" max="11471" width="30.88671875" bestFit="1" customWidth="1"/>
    <col min="11472" max="11472" width="20.88671875" bestFit="1" customWidth="1"/>
    <col min="11473" max="11473" width="30.88671875" bestFit="1" customWidth="1"/>
    <col min="11474" max="11474" width="20.88671875" bestFit="1" customWidth="1"/>
    <col min="11475" max="11476" width="24.21875" bestFit="1" customWidth="1"/>
    <col min="11477" max="11477" width="30.88671875" bestFit="1" customWidth="1"/>
    <col min="11478" max="11478" width="20.88671875" bestFit="1" customWidth="1"/>
    <col min="11479" max="11479" width="30.88671875" bestFit="1" customWidth="1"/>
    <col min="11480" max="11480" width="20.88671875" bestFit="1" customWidth="1"/>
    <col min="11481" max="11482" width="24.21875" bestFit="1" customWidth="1"/>
    <col min="11483" max="11483" width="33.44140625" bestFit="1" customWidth="1"/>
    <col min="11484" max="11484" width="23.5546875" bestFit="1" customWidth="1"/>
    <col min="11485" max="11485" width="30.88671875" bestFit="1" customWidth="1"/>
    <col min="11486" max="11486" width="20.88671875" bestFit="1" customWidth="1"/>
    <col min="11487" max="11488" width="24.21875" bestFit="1" customWidth="1"/>
    <col min="11489" max="11489" width="32.44140625" bestFit="1" customWidth="1"/>
    <col min="11490" max="11490" width="22.5546875" bestFit="1" customWidth="1"/>
    <col min="11491" max="11492" width="24.21875" bestFit="1" customWidth="1"/>
    <col min="11493" max="11493" width="33.44140625" bestFit="1" customWidth="1"/>
    <col min="11494" max="11494" width="23.5546875" bestFit="1" customWidth="1"/>
    <col min="11495" max="11496" width="24.21875" bestFit="1" customWidth="1"/>
    <col min="11497" max="11497" width="32.44140625" bestFit="1" customWidth="1"/>
    <col min="11498" max="11498" width="22.5546875" bestFit="1" customWidth="1"/>
    <col min="11499" max="11500" width="24.21875" bestFit="1" customWidth="1"/>
    <col min="11501" max="11501" width="33.44140625" bestFit="1" customWidth="1"/>
    <col min="11502" max="11502" width="23.5546875" bestFit="1" customWidth="1"/>
    <col min="11503" max="11504" width="24.21875" bestFit="1" customWidth="1"/>
    <col min="11505" max="11505" width="30.88671875" bestFit="1" customWidth="1"/>
    <col min="11506" max="11506" width="20.88671875" bestFit="1" customWidth="1"/>
    <col min="11507" max="11508" width="24.21875" bestFit="1" customWidth="1"/>
    <col min="11509" max="11509" width="30.88671875" bestFit="1" customWidth="1"/>
    <col min="11510" max="11510" width="20.88671875" bestFit="1" customWidth="1"/>
    <col min="11511" max="11512" width="24.21875" bestFit="1" customWidth="1"/>
    <col min="11513" max="11513" width="30.88671875" bestFit="1" customWidth="1"/>
    <col min="11514" max="11514" width="20.88671875" bestFit="1" customWidth="1"/>
    <col min="11515" max="11516" width="24.21875" bestFit="1" customWidth="1"/>
    <col min="11517" max="11517" width="30.88671875" bestFit="1" customWidth="1"/>
    <col min="11518" max="11518" width="20.88671875" bestFit="1" customWidth="1"/>
    <col min="11519" max="11520" width="24.21875" bestFit="1" customWidth="1"/>
    <col min="11521" max="11521" width="30.88671875" bestFit="1" customWidth="1"/>
    <col min="11522" max="11522" width="20.88671875" bestFit="1" customWidth="1"/>
    <col min="11523" max="11524" width="24.21875" bestFit="1" customWidth="1"/>
    <col min="11525" max="11525" width="33.44140625" bestFit="1" customWidth="1"/>
    <col min="11526" max="11526" width="23.5546875" bestFit="1" customWidth="1"/>
    <col min="11527" max="11528" width="24.21875" bestFit="1" customWidth="1"/>
    <col min="11529" max="11529" width="30.88671875" bestFit="1" customWidth="1"/>
    <col min="11530" max="11530" width="20.88671875" bestFit="1" customWidth="1"/>
    <col min="11531" max="11532" width="24.21875" bestFit="1" customWidth="1"/>
    <col min="11533" max="11533" width="33.44140625" bestFit="1" customWidth="1"/>
    <col min="11534" max="11534" width="23.5546875" bestFit="1" customWidth="1"/>
    <col min="11535" max="11536" width="24.21875" bestFit="1" customWidth="1"/>
    <col min="11537" max="11537" width="32.44140625" bestFit="1" customWidth="1"/>
    <col min="11538" max="11538" width="22.5546875" bestFit="1" customWidth="1"/>
    <col min="11539" max="11539" width="30.88671875" bestFit="1" customWidth="1"/>
    <col min="11540" max="11540" width="20.88671875" bestFit="1" customWidth="1"/>
    <col min="11541" max="11542" width="24.21875" bestFit="1" customWidth="1"/>
    <col min="11543" max="11543" width="33.44140625" bestFit="1" customWidth="1"/>
    <col min="11544" max="11544" width="23.5546875" bestFit="1" customWidth="1"/>
    <col min="11545" max="11545" width="30.88671875" bestFit="1" customWidth="1"/>
    <col min="11546" max="11546" width="20.88671875" bestFit="1" customWidth="1"/>
    <col min="11547" max="11548" width="24.21875" bestFit="1" customWidth="1"/>
    <col min="11549" max="11549" width="30.88671875" bestFit="1" customWidth="1"/>
    <col min="11550" max="11550" width="20.88671875" bestFit="1" customWidth="1"/>
    <col min="11551" max="11551" width="30.88671875" bestFit="1" customWidth="1"/>
    <col min="11552" max="11552" width="20.88671875" bestFit="1" customWidth="1"/>
    <col min="11553" max="11554" width="24.21875" bestFit="1" customWidth="1"/>
    <col min="11555" max="11555" width="32.44140625" bestFit="1" customWidth="1"/>
    <col min="11556" max="11556" width="22.5546875" bestFit="1" customWidth="1"/>
    <col min="11557" max="11557" width="30.88671875" bestFit="1" customWidth="1"/>
    <col min="11558" max="11558" width="20.88671875" bestFit="1" customWidth="1"/>
    <col min="11559" max="11560" width="24.21875" bestFit="1" customWidth="1"/>
    <col min="11561" max="11561" width="30.88671875" bestFit="1" customWidth="1"/>
    <col min="11562" max="11562" width="20.88671875" bestFit="1" customWidth="1"/>
    <col min="11563" max="11563" width="30.88671875" bestFit="1" customWidth="1"/>
    <col min="11564" max="11564" width="20.88671875" bestFit="1" customWidth="1"/>
    <col min="11565" max="11566" width="24.21875" bestFit="1" customWidth="1"/>
    <col min="11567" max="11567" width="33.44140625" bestFit="1" customWidth="1"/>
    <col min="11568" max="11568" width="23.5546875" bestFit="1" customWidth="1"/>
    <col min="11569" max="11569" width="30.88671875" bestFit="1" customWidth="1"/>
    <col min="11570" max="11570" width="20.88671875" bestFit="1" customWidth="1"/>
    <col min="11571" max="11572" width="24.21875" bestFit="1" customWidth="1"/>
    <col min="11573" max="11573" width="30.88671875" bestFit="1" customWidth="1"/>
    <col min="11574" max="11574" width="20.88671875" bestFit="1" customWidth="1"/>
    <col min="11575" max="11575" width="30.88671875" bestFit="1" customWidth="1"/>
    <col min="11576" max="11576" width="20.88671875" bestFit="1" customWidth="1"/>
    <col min="11577" max="11578" width="24.21875" bestFit="1" customWidth="1"/>
    <col min="11579" max="11579" width="33.44140625" bestFit="1" customWidth="1"/>
    <col min="11580" max="11580" width="23.5546875" bestFit="1" customWidth="1"/>
    <col min="11581" max="11582" width="24.21875" bestFit="1" customWidth="1"/>
    <col min="11583" max="11583" width="33.44140625" bestFit="1" customWidth="1"/>
    <col min="11584" max="11584" width="23.5546875" bestFit="1" customWidth="1"/>
    <col min="11585" max="11586" width="24.21875" bestFit="1" customWidth="1"/>
    <col min="11587" max="11587" width="30.88671875" bestFit="1" customWidth="1"/>
    <col min="11588" max="11588" width="20.88671875" bestFit="1" customWidth="1"/>
    <col min="11589" max="11590" width="24.21875" bestFit="1" customWidth="1"/>
    <col min="11591" max="11591" width="33.44140625" bestFit="1" customWidth="1"/>
    <col min="11592" max="11592" width="23.5546875" bestFit="1" customWidth="1"/>
    <col min="11593" max="11594" width="24.21875" bestFit="1" customWidth="1"/>
    <col min="11595" max="11595" width="30.88671875" bestFit="1" customWidth="1"/>
    <col min="11596" max="11596" width="20.88671875" bestFit="1" customWidth="1"/>
    <col min="11597" max="11598" width="24.21875" bestFit="1" customWidth="1"/>
    <col min="11599" max="11599" width="33.44140625" bestFit="1" customWidth="1"/>
    <col min="11600" max="11600" width="23.5546875" bestFit="1" customWidth="1"/>
    <col min="11601" max="11601" width="31.88671875" bestFit="1" customWidth="1"/>
    <col min="11602" max="11602" width="22" bestFit="1" customWidth="1"/>
    <col min="11603" max="11604" width="24.21875" bestFit="1" customWidth="1"/>
    <col min="11605" max="11605" width="30.88671875" bestFit="1" customWidth="1"/>
    <col min="11606" max="11606" width="20.88671875" bestFit="1" customWidth="1"/>
    <col min="11607" max="11607" width="31.88671875" bestFit="1" customWidth="1"/>
    <col min="11608" max="11608" width="22" bestFit="1" customWidth="1"/>
    <col min="11609" max="11610" width="24.21875" bestFit="1" customWidth="1"/>
    <col min="11611" max="11611" width="32.44140625" bestFit="1" customWidth="1"/>
    <col min="11612" max="11612" width="22.5546875" bestFit="1" customWidth="1"/>
    <col min="11613" max="11613" width="31.88671875" bestFit="1" customWidth="1"/>
    <col min="11614" max="11614" width="22" bestFit="1" customWidth="1"/>
    <col min="11615" max="11616" width="24.21875" bestFit="1" customWidth="1"/>
    <col min="11617" max="11617" width="33.44140625" bestFit="1" customWidth="1"/>
    <col min="11618" max="11618" width="23.5546875" bestFit="1" customWidth="1"/>
    <col min="11619" max="11619" width="31.88671875" bestFit="1" customWidth="1"/>
    <col min="11620" max="11620" width="22" bestFit="1" customWidth="1"/>
    <col min="11621" max="11622" width="24.21875" bestFit="1" customWidth="1"/>
    <col min="11623" max="11623" width="33.44140625" bestFit="1" customWidth="1"/>
    <col min="11624" max="11624" width="23.5546875" bestFit="1" customWidth="1"/>
    <col min="11625" max="11626" width="24.21875" bestFit="1" customWidth="1"/>
    <col min="11627" max="11627" width="30.88671875" bestFit="1" customWidth="1"/>
    <col min="11628" max="11628" width="20.88671875" bestFit="1" customWidth="1"/>
    <col min="11629" max="11630" width="24.21875" bestFit="1" customWidth="1"/>
    <col min="11631" max="11631" width="30.88671875" bestFit="1" customWidth="1"/>
    <col min="11632" max="11632" width="20.88671875" bestFit="1" customWidth="1"/>
    <col min="11633" max="11633" width="31.88671875" bestFit="1" customWidth="1"/>
    <col min="11634" max="11634" width="22" bestFit="1" customWidth="1"/>
    <col min="11635" max="11636" width="24.21875" bestFit="1" customWidth="1"/>
    <col min="11637" max="11637" width="30.88671875" bestFit="1" customWidth="1"/>
    <col min="11638" max="11638" width="20.88671875" bestFit="1" customWidth="1"/>
    <col min="11639" max="11640" width="24.21875" bestFit="1" customWidth="1"/>
    <col min="11641" max="11641" width="30.88671875" bestFit="1" customWidth="1"/>
    <col min="11642" max="11642" width="20.88671875" bestFit="1" customWidth="1"/>
    <col min="11643" max="11644" width="24.21875" bestFit="1" customWidth="1"/>
    <col min="11645" max="11645" width="30.88671875" bestFit="1" customWidth="1"/>
    <col min="11646" max="11646" width="20.88671875" bestFit="1" customWidth="1"/>
    <col min="11647" max="11647" width="31.88671875" bestFit="1" customWidth="1"/>
    <col min="11648" max="11648" width="22" bestFit="1" customWidth="1"/>
    <col min="11649" max="11650" width="24.21875" bestFit="1" customWidth="1"/>
    <col min="11651" max="11651" width="33.44140625" bestFit="1" customWidth="1"/>
    <col min="11652" max="11652" width="23.5546875" bestFit="1" customWidth="1"/>
    <col min="11653" max="11653" width="31.88671875" bestFit="1" customWidth="1"/>
    <col min="11654" max="11654" width="22" bestFit="1" customWidth="1"/>
    <col min="11655" max="11656" width="24.21875" bestFit="1" customWidth="1"/>
    <col min="11657" max="11657" width="33.44140625" bestFit="1" customWidth="1"/>
    <col min="11658" max="11658" width="23.5546875" bestFit="1" customWidth="1"/>
    <col min="11659" max="11659" width="31.88671875" bestFit="1" customWidth="1"/>
    <col min="11660" max="11660" width="22" bestFit="1" customWidth="1"/>
    <col min="11661" max="11662" width="24.21875" bestFit="1" customWidth="1"/>
    <col min="11663" max="11663" width="33.44140625" bestFit="1" customWidth="1"/>
    <col min="11664" max="11664" width="23.5546875" bestFit="1" customWidth="1"/>
    <col min="11665" max="11665" width="31.88671875" bestFit="1" customWidth="1"/>
    <col min="11666" max="11666" width="22" bestFit="1" customWidth="1"/>
    <col min="11667" max="11668" width="24.21875" bestFit="1" customWidth="1"/>
    <col min="11669" max="11669" width="33.44140625" bestFit="1" customWidth="1"/>
    <col min="11670" max="11670" width="23.5546875" bestFit="1" customWidth="1"/>
    <col min="11671" max="11671" width="31.88671875" bestFit="1" customWidth="1"/>
    <col min="11672" max="11672" width="22" bestFit="1" customWidth="1"/>
    <col min="11673" max="11674" width="24.21875" bestFit="1" customWidth="1"/>
    <col min="11675" max="11675" width="30.88671875" bestFit="1" customWidth="1"/>
    <col min="11676" max="11676" width="20.88671875" bestFit="1" customWidth="1"/>
    <col min="11677" max="11677" width="31.88671875" bestFit="1" customWidth="1"/>
    <col min="11678" max="11678" width="22" bestFit="1" customWidth="1"/>
    <col min="11679" max="11680" width="24.21875" bestFit="1" customWidth="1"/>
    <col min="11681" max="11681" width="30.88671875" bestFit="1" customWidth="1"/>
    <col min="11682" max="11682" width="20.88671875" bestFit="1" customWidth="1"/>
    <col min="11683" max="11683" width="31.88671875" bestFit="1" customWidth="1"/>
    <col min="11684" max="11684" width="22" bestFit="1" customWidth="1"/>
    <col min="11685" max="11686" width="24.21875" bestFit="1" customWidth="1"/>
    <col min="11687" max="11687" width="33.44140625" bestFit="1" customWidth="1"/>
    <col min="11688" max="11688" width="23.5546875" bestFit="1" customWidth="1"/>
    <col min="11689" max="11689" width="32.88671875" bestFit="1" customWidth="1"/>
    <col min="11690" max="11690" width="23" bestFit="1" customWidth="1"/>
    <col min="11691" max="11692" width="24.21875" bestFit="1" customWidth="1"/>
    <col min="11693" max="11693" width="34.5546875" bestFit="1" customWidth="1"/>
    <col min="11694" max="11694" width="24.5546875" bestFit="1" customWidth="1"/>
    <col min="11695" max="11695" width="32.88671875" bestFit="1" customWidth="1"/>
    <col min="11696" max="11696" width="23" bestFit="1" customWidth="1"/>
    <col min="11697" max="11698" width="24.21875" bestFit="1" customWidth="1"/>
    <col min="11699" max="11699" width="34.5546875" bestFit="1" customWidth="1"/>
    <col min="11700" max="11700" width="24.5546875" bestFit="1" customWidth="1"/>
    <col min="11701" max="11701" width="32.88671875" bestFit="1" customWidth="1"/>
    <col min="11702" max="11702" width="23" bestFit="1" customWidth="1"/>
    <col min="11703" max="11704" width="24.21875" bestFit="1" customWidth="1"/>
    <col min="11705" max="11705" width="34.5546875" bestFit="1" customWidth="1"/>
    <col min="11706" max="11706" width="24.5546875" bestFit="1" customWidth="1"/>
    <col min="11707" max="11707" width="34" bestFit="1" customWidth="1"/>
    <col min="11708" max="11708" width="24" bestFit="1" customWidth="1"/>
    <col min="11709" max="11710" width="24.21875" bestFit="1" customWidth="1"/>
    <col min="11711" max="11711" width="30.88671875" bestFit="1" customWidth="1"/>
    <col min="11712" max="11712" width="20.88671875" bestFit="1" customWidth="1"/>
    <col min="11713" max="11713" width="30.88671875" bestFit="1" customWidth="1"/>
    <col min="11714" max="11714" width="20.88671875" bestFit="1" customWidth="1"/>
    <col min="11715" max="11715" width="29" bestFit="1" customWidth="1"/>
    <col min="11716" max="11716" width="19.109375" bestFit="1" customWidth="1"/>
    <col min="11717" max="11717" width="19.44140625" bestFit="1" customWidth="1"/>
  </cols>
  <sheetData>
    <row r="3" spans="1:5">
      <c r="A3" s="12" t="s">
        <v>8396</v>
      </c>
      <c r="B3" t="s">
        <v>8315</v>
      </c>
    </row>
    <row r="4" spans="1:5">
      <c r="A4" s="12" t="s">
        <v>8383</v>
      </c>
      <c r="B4" t="s">
        <v>8361</v>
      </c>
    </row>
    <row r="6" spans="1:5">
      <c r="A6" s="12" t="s">
        <v>8362</v>
      </c>
      <c r="B6" s="12" t="s">
        <v>8358</v>
      </c>
    </row>
    <row r="7" spans="1:5">
      <c r="A7" s="12" t="s">
        <v>8360</v>
      </c>
      <c r="B7" t="s">
        <v>8218</v>
      </c>
      <c r="C7" t="s">
        <v>8220</v>
      </c>
      <c r="D7" t="s">
        <v>8219</v>
      </c>
      <c r="E7" t="s">
        <v>8359</v>
      </c>
    </row>
    <row r="8" spans="1:5">
      <c r="A8" s="13" t="s">
        <v>8390</v>
      </c>
      <c r="B8" s="9">
        <v>56</v>
      </c>
      <c r="C8" s="9">
        <v>33</v>
      </c>
      <c r="D8" s="9">
        <v>7</v>
      </c>
      <c r="E8" s="9">
        <v>96</v>
      </c>
    </row>
    <row r="9" spans="1:5">
      <c r="A9" s="13" t="s">
        <v>8391</v>
      </c>
      <c r="B9" s="9">
        <v>71</v>
      </c>
      <c r="C9" s="9">
        <v>39</v>
      </c>
      <c r="D9" s="9">
        <v>3</v>
      </c>
      <c r="E9" s="9">
        <v>113</v>
      </c>
    </row>
    <row r="10" spans="1:5">
      <c r="A10" s="13" t="s">
        <v>8392</v>
      </c>
      <c r="B10" s="9">
        <v>56</v>
      </c>
      <c r="C10" s="9">
        <v>33</v>
      </c>
      <c r="D10" s="9">
        <v>3</v>
      </c>
      <c r="E10" s="9">
        <v>92</v>
      </c>
    </row>
    <row r="11" spans="1:5">
      <c r="A11" s="13" t="s">
        <v>8393</v>
      </c>
      <c r="B11" s="9">
        <v>71</v>
      </c>
      <c r="C11" s="9">
        <v>40</v>
      </c>
      <c r="D11" s="9">
        <v>2</v>
      </c>
      <c r="E11" s="9">
        <v>113</v>
      </c>
    </row>
    <row r="12" spans="1:5">
      <c r="A12" s="13" t="s">
        <v>8384</v>
      </c>
      <c r="B12" s="9">
        <v>111</v>
      </c>
      <c r="C12" s="9">
        <v>52</v>
      </c>
      <c r="D12" s="9">
        <v>3</v>
      </c>
      <c r="E12" s="9">
        <v>166</v>
      </c>
    </row>
    <row r="13" spans="1:5">
      <c r="A13" s="13" t="s">
        <v>8394</v>
      </c>
      <c r="B13" s="9">
        <v>100</v>
      </c>
      <c r="C13" s="9">
        <v>49</v>
      </c>
      <c r="D13" s="9">
        <v>4</v>
      </c>
      <c r="E13" s="9">
        <v>153</v>
      </c>
    </row>
    <row r="14" spans="1:5">
      <c r="A14" s="13" t="s">
        <v>8385</v>
      </c>
      <c r="B14" s="9">
        <v>87</v>
      </c>
      <c r="C14" s="9">
        <v>50</v>
      </c>
      <c r="D14" s="9">
        <v>1</v>
      </c>
      <c r="E14" s="9">
        <v>138</v>
      </c>
    </row>
    <row r="15" spans="1:5">
      <c r="A15" s="13" t="s">
        <v>8386</v>
      </c>
      <c r="B15" s="9">
        <v>72</v>
      </c>
      <c r="C15" s="9">
        <v>47</v>
      </c>
      <c r="D15" s="9">
        <v>4</v>
      </c>
      <c r="E15" s="9">
        <v>123</v>
      </c>
    </row>
    <row r="16" spans="1:5">
      <c r="A16" s="13" t="s">
        <v>8387</v>
      </c>
      <c r="B16" s="9">
        <v>59</v>
      </c>
      <c r="C16" s="9">
        <v>34</v>
      </c>
      <c r="D16" s="9">
        <v>4</v>
      </c>
      <c r="E16" s="9">
        <v>97</v>
      </c>
    </row>
    <row r="17" spans="1:5">
      <c r="A17" s="13" t="s">
        <v>8388</v>
      </c>
      <c r="B17" s="9">
        <v>65</v>
      </c>
      <c r="C17" s="9">
        <v>50</v>
      </c>
      <c r="D17" s="9"/>
      <c r="E17" s="9">
        <v>115</v>
      </c>
    </row>
    <row r="18" spans="1:5">
      <c r="A18" s="13" t="s">
        <v>8389</v>
      </c>
      <c r="B18" s="9">
        <v>54</v>
      </c>
      <c r="C18" s="9">
        <v>31</v>
      </c>
      <c r="D18" s="9">
        <v>3</v>
      </c>
      <c r="E18" s="9">
        <v>88</v>
      </c>
    </row>
    <row r="19" spans="1:5">
      <c r="A19" s="13" t="s">
        <v>8395</v>
      </c>
      <c r="B19" s="9">
        <v>37</v>
      </c>
      <c r="C19" s="9">
        <v>35</v>
      </c>
      <c r="D19" s="9">
        <v>3</v>
      </c>
      <c r="E19" s="9">
        <v>75</v>
      </c>
    </row>
    <row r="20" spans="1:5">
      <c r="A20" s="13" t="s">
        <v>8359</v>
      </c>
      <c r="B20" s="9">
        <v>839</v>
      </c>
      <c r="C20" s="9">
        <v>493</v>
      </c>
      <c r="D20" s="9">
        <v>37</v>
      </c>
      <c r="E20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572A-2671-4154-A656-A631EC5FC27A}">
  <dimension ref="A1:H13"/>
  <sheetViews>
    <sheetView workbookViewId="0">
      <selection activeCell="M14" sqref="M14"/>
    </sheetView>
  </sheetViews>
  <sheetFormatPr defaultRowHeight="14.4"/>
  <cols>
    <col min="1" max="1" width="16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>
      <c r="A1" t="s">
        <v>8367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>
      <c r="A2" t="s">
        <v>8405</v>
      </c>
      <c r="B2">
        <f>COUNTIFS(Kickstarter!D:D,"&lt;1000",Kickstarter!F:F,"successful",Kickstarter!R:R,"plays")</f>
        <v>108</v>
      </c>
      <c r="C2">
        <f>COUNTIFS(Kickstarter!D:D,"&lt;1000",Kickstarter!F:F,"failed",Kickstarter!R:R,"plays")</f>
        <v>273</v>
      </c>
      <c r="D2">
        <f>COUNTIFS(Kickstarter!D:D,"&lt;1000",Kickstarter!F:F,"canceled",Kickstarter!R:R,"plays")</f>
        <v>0</v>
      </c>
      <c r="E2">
        <f>SUM(B2:D2)</f>
        <v>381</v>
      </c>
      <c r="F2" s="18">
        <f>B2/E2</f>
        <v>0.28346456692913385</v>
      </c>
      <c r="G2" s="18">
        <f>C2/E2</f>
        <v>0.71653543307086609</v>
      </c>
      <c r="H2" s="18">
        <f>D2/E2</f>
        <v>0</v>
      </c>
    </row>
    <row r="3" spans="1:8">
      <c r="A3" t="s">
        <v>8406</v>
      </c>
      <c r="B3">
        <f>COUNTIFS(Kickstarter!D:D,"&gt;=1000",Kickstarter!F:F,"successful",Kickstarter!D:D,"&gt;=4999")</f>
        <v>1111</v>
      </c>
      <c r="C3">
        <f>COUNTIFS(Kickstarter!D:D,"&gt;=1000",Kickstarter!F:F,"failed",Kickstarter!D:D,"&gt;=4999")</f>
        <v>884</v>
      </c>
      <c r="D3">
        <f>COUNTIFS(Kickstarter!D:D,"&gt;=1000",Kickstarter!F:F,"canceled",Kickstarter!D:D,"&gt;=4999")</f>
        <v>214</v>
      </c>
      <c r="E3">
        <f t="shared" ref="E3:E13" si="0">SUM(B3:D3)</f>
        <v>2209</v>
      </c>
      <c r="F3" s="18">
        <f t="shared" ref="F3:F13" si="1">B3/E3</f>
        <v>0.50294250792213668</v>
      </c>
      <c r="G3" s="18">
        <f t="shared" ref="G3:G13" si="2">C3/E3</f>
        <v>0.40018107741059306</v>
      </c>
      <c r="H3" s="18">
        <f t="shared" ref="H3:H13" si="3">D3/E3</f>
        <v>9.6876414667270261E-2</v>
      </c>
    </row>
    <row r="4" spans="1:8">
      <c r="A4" t="s">
        <v>8407</v>
      </c>
      <c r="B4">
        <f>COUNTIFS(Kickstarter!D:D,"&gt;=5000",Kickstarter!F:F,"successful",Kickstarter!D:D,"&gt;=9999")</f>
        <v>668</v>
      </c>
      <c r="C4">
        <f>COUNTIFS(Kickstarter!D:D,"&gt;=5000",Kickstarter!F:F,"failed",Kickstarter!D:D,"&gt;=9999")</f>
        <v>647</v>
      </c>
      <c r="D4">
        <f>COUNTIFS(Kickstarter!D:D,"&gt;=5000",Kickstarter!F:F,"canceled",Kickstarter!D:D,"&gt;=9999")</f>
        <v>194</v>
      </c>
      <c r="E4">
        <f t="shared" si="0"/>
        <v>1509</v>
      </c>
      <c r="F4" s="18">
        <f t="shared" si="1"/>
        <v>0.44267726971504306</v>
      </c>
      <c r="G4" s="18">
        <f t="shared" si="2"/>
        <v>0.42876076872100727</v>
      </c>
      <c r="H4" s="18">
        <f t="shared" si="3"/>
        <v>0.12856196156394964</v>
      </c>
    </row>
    <row r="5" spans="1:8">
      <c r="A5" t="s">
        <v>8408</v>
      </c>
      <c r="B5">
        <f>COUNTIFS(Kickstarter!D:D,"&gt;=10000",Kickstarter!F:F,"successful",Kickstarter!D:D,"&gt;=14999")</f>
        <v>480</v>
      </c>
      <c r="C5">
        <f>COUNTIFS(Kickstarter!D:D,"&gt;=10000",Kickstarter!F:F,"failed",Kickstarter!D:D,"&gt;=14999")</f>
        <v>541</v>
      </c>
      <c r="D5">
        <f>COUNTIFS(Kickstarter!D:D,"&gt;=10000",Kickstarter!F:F,"canceled",Kickstarter!D:D,"&gt;=14999")</f>
        <v>124</v>
      </c>
      <c r="E5">
        <f t="shared" si="0"/>
        <v>1145</v>
      </c>
      <c r="F5" s="18">
        <f t="shared" si="1"/>
        <v>0.41921397379912662</v>
      </c>
      <c r="G5" s="18">
        <f t="shared" si="2"/>
        <v>0.47248908296943232</v>
      </c>
      <c r="H5" s="18">
        <f t="shared" si="3"/>
        <v>0.10829694323144105</v>
      </c>
    </row>
    <row r="6" spans="1:8">
      <c r="A6" t="s">
        <v>8409</v>
      </c>
      <c r="B6">
        <f>COUNTIFS(Kickstarter!D:D,"&gt;=15000",Kickstarter!F:F,"successful",Kickstarter!D:D,"&gt;=19999")</f>
        <v>460</v>
      </c>
      <c r="C6">
        <f>COUNTIFS(Kickstarter!D:D,"&gt;=15000",Kickstarter!F:F,"failed",Kickstarter!D:D,"&gt;=19999")</f>
        <v>400</v>
      </c>
      <c r="D6">
        <f>COUNTIFS(Kickstarter!D:D,"&gt;=15000",Kickstarter!F:F,"canceled",Kickstarter!D:D,"&gt;=19999")</f>
        <v>80</v>
      </c>
      <c r="E6">
        <f t="shared" si="0"/>
        <v>940</v>
      </c>
      <c r="F6" s="18">
        <f t="shared" si="1"/>
        <v>0.48936170212765956</v>
      </c>
      <c r="G6" s="18">
        <f t="shared" si="2"/>
        <v>0.42553191489361702</v>
      </c>
      <c r="H6" s="18">
        <f t="shared" si="3"/>
        <v>8.5106382978723402E-2</v>
      </c>
    </row>
    <row r="7" spans="1:8">
      <c r="A7" t="s">
        <v>8410</v>
      </c>
      <c r="B7">
        <f>COUNTIFS(Kickstarter!D:D,"&gt;=20000",Kickstarter!F:F,"successful",Kickstarter!D:D,"&gt;=24999")</f>
        <v>391</v>
      </c>
      <c r="C7">
        <f>COUNTIFS(Kickstarter!D:D,"&gt;=20000",Kickstarter!F:F,"failed",Kickstarter!D:D,"&gt;=24999")</f>
        <v>320</v>
      </c>
      <c r="D7">
        <f>COUNTIFS(Kickstarter!D:D,"&gt;=20000",Kickstarter!F:F,"canceled",Kickstarter!D:D,"&gt;=24999")</f>
        <v>80</v>
      </c>
      <c r="E7">
        <f t="shared" si="0"/>
        <v>791</v>
      </c>
      <c r="F7" s="18">
        <f t="shared" si="1"/>
        <v>0.4943109987357775</v>
      </c>
      <c r="G7" s="18">
        <f t="shared" si="2"/>
        <v>0.40455120101137798</v>
      </c>
      <c r="H7" s="18">
        <f t="shared" si="3"/>
        <v>0.1011378002528445</v>
      </c>
    </row>
    <row r="8" spans="1:8">
      <c r="A8" t="s">
        <v>8416</v>
      </c>
      <c r="B8">
        <f>COUNTIFS(Kickstarter!D:D,"&gt;=25000",Kickstarter!F:F,"successful",Kickstarter!D:D,"&gt;=29999")</f>
        <v>333</v>
      </c>
      <c r="C8">
        <f>COUNTIFS(Kickstarter!D:D,"&gt;=25000",Kickstarter!F:F,"failed",Kickstarter!D:D,"&gt;=29999")</f>
        <v>240</v>
      </c>
      <c r="D8">
        <f>COUNTIFS(Kickstarter!D:D,"&gt;=25000",Kickstarter!F:F,"canceled",Kickstarter!D:D,"&gt;=29999")</f>
        <v>80</v>
      </c>
      <c r="E8">
        <f t="shared" si="0"/>
        <v>653</v>
      </c>
      <c r="F8" s="18">
        <f t="shared" si="1"/>
        <v>0.50995405819295558</v>
      </c>
      <c r="G8" s="18">
        <f t="shared" si="2"/>
        <v>0.36753445635528331</v>
      </c>
      <c r="H8" s="18">
        <f t="shared" si="3"/>
        <v>0.1225114854517611</v>
      </c>
    </row>
    <row r="9" spans="1:8">
      <c r="A9" t="s">
        <v>8411</v>
      </c>
      <c r="B9">
        <f>COUNTIFS(Kickstarter!D:D,"&gt;=30000",Kickstarter!F:F,"successful",Kickstarter!D:D,"&gt;=34999")</f>
        <v>320</v>
      </c>
      <c r="C9">
        <f>COUNTIFS(Kickstarter!D:D,"&gt;=30000",Kickstarter!F:F,"failed",Kickstarter!D:D,"&gt;=34999")</f>
        <v>209</v>
      </c>
      <c r="D9">
        <f>COUNTIFS(Kickstarter!D:D,"&gt;=30000",Kickstarter!F:F,"canceled",Kickstarter!D:D,"&gt;=34999")</f>
        <v>40</v>
      </c>
      <c r="E9">
        <f t="shared" si="0"/>
        <v>569</v>
      </c>
      <c r="F9" s="18">
        <f t="shared" si="1"/>
        <v>0.56239015817223204</v>
      </c>
      <c r="G9" s="18">
        <f t="shared" si="2"/>
        <v>0.36731107205623903</v>
      </c>
      <c r="H9" s="18">
        <f t="shared" si="3"/>
        <v>7.0298769771529004E-2</v>
      </c>
    </row>
    <row r="10" spans="1:8">
      <c r="A10" t="s">
        <v>8412</v>
      </c>
      <c r="B10">
        <f>COUNTIFS(Kickstarter!D:D,"&gt;=35000",Kickstarter!F:F,"successful",Kickstarter!D:D,"&gt;=39999")</f>
        <v>300</v>
      </c>
      <c r="C10">
        <f>COUNTIFS(Kickstarter!D:D,"&gt;=35000",Kickstarter!F:F,"failed",Kickstarter!D:D,"&gt;=39999")</f>
        <v>174</v>
      </c>
      <c r="D10">
        <f>COUNTIFS(Kickstarter!D:D,"&gt;=35000",Kickstarter!F:F,"canceled",Kickstarter!D:D,"&gt;=39999")</f>
        <v>40</v>
      </c>
      <c r="E10">
        <f t="shared" si="0"/>
        <v>514</v>
      </c>
      <c r="F10" s="18">
        <f t="shared" si="1"/>
        <v>0.58365758754863817</v>
      </c>
      <c r="G10" s="18">
        <f t="shared" si="2"/>
        <v>0.33852140077821014</v>
      </c>
      <c r="H10" s="18">
        <f t="shared" si="3"/>
        <v>7.7821011673151752E-2</v>
      </c>
    </row>
    <row r="11" spans="1:8">
      <c r="A11" t="s">
        <v>8413</v>
      </c>
      <c r="B11">
        <f>COUNTIFS(Kickstarter!D:D,"&gt;=40000",Kickstarter!F:F,"successful",Kickstarter!D:D,"&gt;=44999")</f>
        <v>300</v>
      </c>
      <c r="C11">
        <f>COUNTIFS(Kickstarter!D:D,"&gt;=40000",Kickstarter!F:F,"failed",Kickstarter!D:D,"&gt;=44999")</f>
        <v>130</v>
      </c>
      <c r="D11">
        <f>COUNTIFS(Kickstarter!D:D,"&gt;=40000",Kickstarter!F:F,"canceled",Kickstarter!D:D,"&gt;=44999")</f>
        <v>40</v>
      </c>
      <c r="E11">
        <f t="shared" si="0"/>
        <v>470</v>
      </c>
      <c r="F11" s="18">
        <f t="shared" si="1"/>
        <v>0.63829787234042556</v>
      </c>
      <c r="G11" s="18">
        <f t="shared" si="2"/>
        <v>0.27659574468085107</v>
      </c>
      <c r="H11" s="18">
        <f t="shared" si="3"/>
        <v>8.5106382978723402E-2</v>
      </c>
    </row>
    <row r="12" spans="1:8">
      <c r="A12" t="s">
        <v>8414</v>
      </c>
      <c r="B12">
        <f>COUNTIFS(Kickstarter!D:D,"&gt;=45000",Kickstarter!F:F,"successful",Kickstarter!D:D,"&gt;=49999")</f>
        <v>300</v>
      </c>
      <c r="C12">
        <f>COUNTIFS(Kickstarter!D:D,"&gt;=45000",Kickstarter!F:F,"failed",Kickstarter!D:D,"&gt;=49999")</f>
        <v>109</v>
      </c>
      <c r="D12">
        <f>COUNTIFS(Kickstarter!D:D,"&gt;=45000",Kickstarter!F:F,"canceled",Kickstarter!D:D,"&gt;=49999")</f>
        <v>40</v>
      </c>
      <c r="E12">
        <f t="shared" si="0"/>
        <v>449</v>
      </c>
      <c r="F12" s="18">
        <f t="shared" si="1"/>
        <v>0.66815144766146994</v>
      </c>
      <c r="G12" s="18">
        <f t="shared" si="2"/>
        <v>0.24276169265033407</v>
      </c>
      <c r="H12" s="18">
        <f t="shared" si="3"/>
        <v>8.9086859688195991E-2</v>
      </c>
    </row>
    <row r="13" spans="1:8">
      <c r="A13" t="s">
        <v>8415</v>
      </c>
      <c r="B13">
        <f>COUNTIFS(Kickstarter!D:D,"&lt;50000",Kickstarter!F:F,"successful",Kickstarter!R:R,"plays")</f>
        <v>694</v>
      </c>
      <c r="C13">
        <f>COUNTIFS(Kickstarter!D:D,"&lt;50000",Kickstarter!F:F,"failed",Kickstarter!R:R,"plays")</f>
        <v>353</v>
      </c>
      <c r="D13">
        <f>COUNTIFS(Kickstarter!D:D,"&lt;50000",Kickstarter!F:F,"canceled",Kickstarter!R:R,"plays")</f>
        <v>0</v>
      </c>
      <c r="E13">
        <f t="shared" si="0"/>
        <v>1047</v>
      </c>
      <c r="F13" s="18">
        <f t="shared" si="1"/>
        <v>0.6628462273161414</v>
      </c>
      <c r="G13" s="18">
        <f t="shared" si="2"/>
        <v>0.33715377268385865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selection activeCell="D1" sqref="A1:U4115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6.77734375" bestFit="1" customWidth="1"/>
    <col min="17" max="17" width="41.109375" customWidth="1"/>
    <col min="18" max="18" width="16.33203125" customWidth="1"/>
    <col min="19" max="19" width="22.88671875" style="15" bestFit="1" customWidth="1"/>
    <col min="20" max="20" width="20.21875" style="1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8396</v>
      </c>
      <c r="R1" s="1" t="s">
        <v>8397</v>
      </c>
      <c r="S1" s="14" t="s">
        <v>8363</v>
      </c>
      <c r="T1" s="15" t="s">
        <v>8364</v>
      </c>
      <c r="U1" t="s">
        <v>8383</v>
      </c>
    </row>
    <row r="2" spans="1:21" ht="43.2">
      <c r="A2">
        <v>0</v>
      </c>
      <c r="B2" s="3" t="s">
        <v>2</v>
      </c>
      <c r="C2" s="3" t="s">
        <v>4111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</v>
      </c>
      <c r="P2">
        <f>IFERROR(ROUND(E2/L2,2),0)</f>
        <v>12879.86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30000000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4</v>
      </c>
      <c r="P3">
        <f t="shared" ref="P3:P66" si="1">IFERROR(ROUND(E3/L3,2),0)</f>
        <v>13629.76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25000000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4</v>
      </c>
      <c r="P4">
        <f t="shared" si="1"/>
        <v>30060.31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</v>
      </c>
      <c r="P5">
        <f t="shared" si="1"/>
        <v>6483.97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10</v>
      </c>
      <c r="P6">
        <f t="shared" si="1"/>
        <v>2817.64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13</v>
      </c>
      <c r="P7">
        <f t="shared" si="1"/>
        <v>16848.13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12</v>
      </c>
      <c r="P8">
        <f t="shared" si="1"/>
        <v>10186.33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9</v>
      </c>
      <c r="C9" s="3" t="s">
        <v>4118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17</v>
      </c>
      <c r="P9">
        <f t="shared" si="1"/>
        <v>9007.41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18</v>
      </c>
      <c r="P10">
        <f t="shared" si="1"/>
        <v>42377.08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20</v>
      </c>
      <c r="P11">
        <f t="shared" si="1"/>
        <v>25039.21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2000000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24</v>
      </c>
      <c r="P12">
        <f t="shared" si="1"/>
        <v>24819.32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2000000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20</v>
      </c>
      <c r="P13">
        <f t="shared" si="1"/>
        <v>5463.76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2000000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20</v>
      </c>
      <c r="P14">
        <f t="shared" si="1"/>
        <v>479.64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23</v>
      </c>
      <c r="P15">
        <f t="shared" si="1"/>
        <v>6852.43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1500000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23</v>
      </c>
      <c r="P16">
        <f t="shared" si="1"/>
        <v>8488.24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1500000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22</v>
      </c>
      <c r="P17">
        <f t="shared" si="1"/>
        <v>3424.46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23</v>
      </c>
      <c r="P18">
        <f t="shared" si="1"/>
        <v>4504.2299999999996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1333666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24</v>
      </c>
      <c r="P19">
        <f t="shared" si="1"/>
        <v>8756.17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1300000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24</v>
      </c>
      <c r="P20">
        <f t="shared" si="1"/>
        <v>897.57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30</v>
      </c>
      <c r="P21">
        <f t="shared" si="1"/>
        <v>13714.53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1000000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29</v>
      </c>
      <c r="P22">
        <f t="shared" si="1"/>
        <v>11683.88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29</v>
      </c>
      <c r="P23">
        <f t="shared" si="1"/>
        <v>2824.84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24</v>
      </c>
      <c r="P24">
        <f t="shared" si="1"/>
        <v>30472.25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1000000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23</v>
      </c>
      <c r="P25">
        <f t="shared" si="1"/>
        <v>10067.09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23</v>
      </c>
      <c r="P26">
        <f t="shared" si="1"/>
        <v>400.35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900000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23</v>
      </c>
      <c r="P27">
        <f t="shared" si="1"/>
        <v>15012.21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23</v>
      </c>
      <c r="P28">
        <f t="shared" si="1"/>
        <v>10881.22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850000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24</v>
      </c>
      <c r="P29">
        <f t="shared" si="1"/>
        <v>1366.83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25</v>
      </c>
      <c r="P30">
        <f t="shared" si="1"/>
        <v>2858.15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550000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37</v>
      </c>
      <c r="P31">
        <f t="shared" si="1"/>
        <v>1719.36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510000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39</v>
      </c>
      <c r="P32">
        <f t="shared" si="1"/>
        <v>3743.68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39</v>
      </c>
      <c r="P33">
        <f t="shared" si="1"/>
        <v>193963.9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37</v>
      </c>
      <c r="P34">
        <f t="shared" si="1"/>
        <v>2068.91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36</v>
      </c>
      <c r="P35">
        <f t="shared" si="1"/>
        <v>2813.47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500000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</v>
      </c>
      <c r="P36">
        <f t="shared" si="1"/>
        <v>2609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</v>
      </c>
      <c r="P37">
        <f t="shared" si="1"/>
        <v>6304.43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35</v>
      </c>
      <c r="P38">
        <f t="shared" si="1"/>
        <v>4009.55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34</v>
      </c>
      <c r="P39">
        <f t="shared" si="1"/>
        <v>676.89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34</v>
      </c>
      <c r="P40">
        <f t="shared" si="1"/>
        <v>2583.71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500000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34</v>
      </c>
      <c r="P41">
        <f t="shared" si="1"/>
        <v>784.66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34</v>
      </c>
      <c r="P42">
        <f t="shared" si="1"/>
        <v>10624.12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34</v>
      </c>
      <c r="P43">
        <f t="shared" si="1"/>
        <v>8915.51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34</v>
      </c>
      <c r="P44">
        <f t="shared" si="1"/>
        <v>998.99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34</v>
      </c>
      <c r="P45">
        <f t="shared" si="1"/>
        <v>638.1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35</v>
      </c>
      <c r="P46">
        <f t="shared" si="1"/>
        <v>11160.67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35</v>
      </c>
      <c r="P47">
        <f t="shared" si="1"/>
        <v>2646.87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450000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36</v>
      </c>
      <c r="P48">
        <f t="shared" si="1"/>
        <v>3576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38</v>
      </c>
      <c r="P49">
        <f t="shared" si="1"/>
        <v>2190.89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400000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38</v>
      </c>
      <c r="P50">
        <f t="shared" si="1"/>
        <v>4015.9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390000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39</v>
      </c>
      <c r="P51">
        <f t="shared" si="1"/>
        <v>1753.78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390000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39</v>
      </c>
      <c r="P52">
        <f t="shared" si="1"/>
        <v>6916.59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380000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40</v>
      </c>
      <c r="P53">
        <f t="shared" si="1"/>
        <v>1261.3599999999999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375000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39</v>
      </c>
      <c r="P54">
        <f t="shared" si="1"/>
        <v>2831.42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38</v>
      </c>
      <c r="P55">
        <f t="shared" si="1"/>
        <v>1217.8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39</v>
      </c>
      <c r="P56">
        <f t="shared" si="1"/>
        <v>2639.52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39</v>
      </c>
      <c r="P57">
        <f t="shared" si="1"/>
        <v>1592.14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320000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43</v>
      </c>
      <c r="P58">
        <f t="shared" si="1"/>
        <v>781.67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300000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43</v>
      </c>
      <c r="P59">
        <f t="shared" si="1"/>
        <v>1880.42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42</v>
      </c>
      <c r="P60">
        <f t="shared" si="1"/>
        <v>1681.1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42</v>
      </c>
      <c r="P61">
        <f t="shared" si="1"/>
        <v>3792.03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300000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41</v>
      </c>
      <c r="P62">
        <f t="shared" si="1"/>
        <v>1147.4100000000001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41</v>
      </c>
      <c r="P63">
        <f t="shared" si="1"/>
        <v>5367.14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43</v>
      </c>
      <c r="P64">
        <f t="shared" si="1"/>
        <v>2505.19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45</v>
      </c>
      <c r="P65">
        <f t="shared" si="1"/>
        <v>1831.41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47</v>
      </c>
      <c r="P66">
        <f t="shared" si="1"/>
        <v>4879.5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250000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46</v>
      </c>
      <c r="P67">
        <f t="shared" ref="P67:P123" si="6">IFERROR(ROUND(E67/L67,2),0)</f>
        <v>2031.86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250000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46</v>
      </c>
      <c r="P68">
        <f t="shared" si="6"/>
        <v>4434.5200000000004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250000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46</v>
      </c>
      <c r="P69">
        <f t="shared" si="6"/>
        <v>5748.85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250000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45</v>
      </c>
      <c r="P70">
        <f t="shared" si="6"/>
        <v>3139.31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45</v>
      </c>
      <c r="P71">
        <f t="shared" si="6"/>
        <v>632.22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44</v>
      </c>
      <c r="P72">
        <f t="shared" si="6"/>
        <v>6502.24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44</v>
      </c>
      <c r="P73">
        <f t="shared" si="6"/>
        <v>3448.55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43</v>
      </c>
      <c r="P74">
        <f t="shared" si="6"/>
        <v>2643.83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43</v>
      </c>
      <c r="P75">
        <f t="shared" si="6"/>
        <v>5967.87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240000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45</v>
      </c>
      <c r="P76">
        <f t="shared" si="6"/>
        <v>3694.78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47</v>
      </c>
      <c r="P77">
        <f t="shared" si="6"/>
        <v>2262.35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48</v>
      </c>
      <c r="P78">
        <f t="shared" si="6"/>
        <v>7081.47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48</v>
      </c>
      <c r="P79">
        <f t="shared" si="6"/>
        <v>4080.17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200000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53</v>
      </c>
      <c r="P80">
        <f t="shared" si="6"/>
        <v>3025.17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200000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53</v>
      </c>
      <c r="P81">
        <f t="shared" si="6"/>
        <v>2579.15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52</v>
      </c>
      <c r="P82">
        <f t="shared" si="6"/>
        <v>2215.88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200000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50</v>
      </c>
      <c r="P83">
        <f t="shared" si="6"/>
        <v>3604.96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200000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50</v>
      </c>
      <c r="P84">
        <f t="shared" si="6"/>
        <v>1008.24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</v>
      </c>
      <c r="P85">
        <f t="shared" si="6"/>
        <v>7730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50</v>
      </c>
      <c r="P86">
        <f t="shared" si="6"/>
        <v>14290.86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49</v>
      </c>
      <c r="P87">
        <f t="shared" si="6"/>
        <v>4712.07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200000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49</v>
      </c>
      <c r="P88">
        <f t="shared" si="6"/>
        <v>5721.94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48</v>
      </c>
      <c r="P89">
        <f t="shared" si="6"/>
        <v>3849.96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48</v>
      </c>
      <c r="P90">
        <f t="shared" si="6"/>
        <v>1600.27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200000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47</v>
      </c>
      <c r="P91">
        <f t="shared" si="6"/>
        <v>1667.39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200000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46</v>
      </c>
      <c r="P92">
        <f t="shared" si="6"/>
        <v>5803.03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46</v>
      </c>
      <c r="P93">
        <f t="shared" si="6"/>
        <v>2007.4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200000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46</v>
      </c>
      <c r="P94">
        <f t="shared" si="6"/>
        <v>2143.12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200000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43</v>
      </c>
      <c r="P95">
        <f t="shared" si="6"/>
        <v>5766.13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200000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43</v>
      </c>
      <c r="P96">
        <f t="shared" si="6"/>
        <v>7177.75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198000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43</v>
      </c>
      <c r="P97">
        <f t="shared" si="6"/>
        <v>4056.76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180000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47</v>
      </c>
      <c r="P98">
        <f t="shared" si="6"/>
        <v>2498.44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180000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46</v>
      </c>
      <c r="P99">
        <f t="shared" si="6"/>
        <v>10316.5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45</v>
      </c>
      <c r="P100">
        <f t="shared" si="6"/>
        <v>1355.27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180000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44</v>
      </c>
      <c r="P101">
        <f t="shared" si="6"/>
        <v>2053.08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180000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44</v>
      </c>
      <c r="P102">
        <f t="shared" si="6"/>
        <v>3064.85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44</v>
      </c>
      <c r="P103">
        <f t="shared" si="6"/>
        <v>2266.7199999999998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45</v>
      </c>
      <c r="P104">
        <f t="shared" si="6"/>
        <v>1218.05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44</v>
      </c>
      <c r="P105">
        <f t="shared" si="6"/>
        <v>1585.93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44</v>
      </c>
      <c r="P106">
        <f t="shared" si="6"/>
        <v>7694.98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44</v>
      </c>
      <c r="P107">
        <f t="shared" si="6"/>
        <v>1278.77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48</v>
      </c>
      <c r="P108">
        <f t="shared" si="6"/>
        <v>2819.64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48</v>
      </c>
      <c r="P109">
        <f t="shared" si="6"/>
        <v>1102.97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51</v>
      </c>
      <c r="P110">
        <f t="shared" si="6"/>
        <v>1618.02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150000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50</v>
      </c>
      <c r="P111">
        <f t="shared" si="6"/>
        <v>1597.86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50</v>
      </c>
      <c r="P112">
        <f t="shared" si="6"/>
        <v>2885.75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150000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49</v>
      </c>
      <c r="P113">
        <f t="shared" si="6"/>
        <v>1398.75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49</v>
      </c>
      <c r="P114">
        <f t="shared" si="6"/>
        <v>913.9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49</v>
      </c>
      <c r="P115">
        <f t="shared" si="6"/>
        <v>946.39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49</v>
      </c>
      <c r="P116">
        <f t="shared" si="6"/>
        <v>2101.4899999999998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150000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48</v>
      </c>
      <c r="P117">
        <f t="shared" si="6"/>
        <v>3262.32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48</v>
      </c>
      <c r="P118">
        <f t="shared" si="6"/>
        <v>1258.74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150000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46</v>
      </c>
      <c r="P119">
        <f t="shared" si="6"/>
        <v>2572.79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45</v>
      </c>
      <c r="P120">
        <f t="shared" si="6"/>
        <v>1739.9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44</v>
      </c>
      <c r="P121">
        <f t="shared" si="6"/>
        <v>1798.77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150000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44</v>
      </c>
      <c r="P122">
        <f t="shared" si="6"/>
        <v>66458.23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150000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44</v>
      </c>
      <c r="P123">
        <f t="shared" si="6"/>
        <v>65924.38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150000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44</v>
      </c>
      <c r="P124" t="str">
        <f>IFERROR(ROUND(E124/L124,2),"No Backers")</f>
        <v>No Backers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150000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43</v>
      </c>
      <c r="P125">
        <f t="shared" ref="P125:P188" si="10">IFERROR(ROUND(E125/L125,2),"No Backers")</f>
        <v>10829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150000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43</v>
      </c>
      <c r="P126" t="str">
        <f t="shared" si="10"/>
        <v>No Backers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150000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42</v>
      </c>
      <c r="P127">
        <f t="shared" si="10"/>
        <v>10587.83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140000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45</v>
      </c>
      <c r="P128">
        <f t="shared" si="10"/>
        <v>4881.55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133800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45</v>
      </c>
      <c r="P129">
        <f t="shared" si="10"/>
        <v>15112.53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133000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45</v>
      </c>
      <c r="P130">
        <f t="shared" si="10"/>
        <v>10030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130000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46</v>
      </c>
      <c r="P131" t="str">
        <f t="shared" si="10"/>
        <v>No Backers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130000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46</v>
      </c>
      <c r="P132" t="str">
        <f t="shared" si="10"/>
        <v>No Backers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46</v>
      </c>
      <c r="P133" t="str">
        <f t="shared" si="10"/>
        <v>No Backers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126000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46</v>
      </c>
      <c r="P134">
        <f t="shared" si="10"/>
        <v>722.47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125000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46</v>
      </c>
      <c r="P135" t="str">
        <f t="shared" si="10"/>
        <v>No Backers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125000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46</v>
      </c>
      <c r="P136" t="str">
        <f t="shared" si="10"/>
        <v>No Backers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125000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46</v>
      </c>
      <c r="P137">
        <f t="shared" si="10"/>
        <v>11468.4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46</v>
      </c>
      <c r="P138" t="str">
        <f t="shared" si="10"/>
        <v>No Backers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125000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45</v>
      </c>
      <c r="P139" t="str">
        <f t="shared" si="10"/>
        <v>No Backers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125000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45</v>
      </c>
      <c r="P140">
        <f t="shared" si="10"/>
        <v>975.69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125000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45</v>
      </c>
      <c r="P141">
        <f t="shared" si="10"/>
        <v>56146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124000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45</v>
      </c>
      <c r="P142" t="str">
        <f t="shared" si="10"/>
        <v>No Backers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46</v>
      </c>
      <c r="P143">
        <f t="shared" si="10"/>
        <v>1972.25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117000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47</v>
      </c>
      <c r="P144">
        <f t="shared" si="10"/>
        <v>55201.52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116000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47</v>
      </c>
      <c r="P145" t="str">
        <f t="shared" si="10"/>
        <v>No Backers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115250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47</v>
      </c>
      <c r="P146">
        <f t="shared" si="10"/>
        <v>1453.27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110000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49</v>
      </c>
      <c r="P147">
        <f t="shared" si="10"/>
        <v>5974.33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110000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49</v>
      </c>
      <c r="P148">
        <f t="shared" si="10"/>
        <v>17912.330000000002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110000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49</v>
      </c>
      <c r="P149" t="str">
        <f t="shared" si="10"/>
        <v>No Backers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110000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48</v>
      </c>
      <c r="P150">
        <f t="shared" si="10"/>
        <v>26578.5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48</v>
      </c>
      <c r="P151">
        <f t="shared" si="10"/>
        <v>8833.5499999999993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110000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48</v>
      </c>
      <c r="P152">
        <f t="shared" si="10"/>
        <v>784.72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110000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47</v>
      </c>
      <c r="P153">
        <f t="shared" si="10"/>
        <v>10439.6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110000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47</v>
      </c>
      <c r="P154">
        <f t="shared" si="10"/>
        <v>25953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109225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47</v>
      </c>
      <c r="P155">
        <f t="shared" si="10"/>
        <v>5160.53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104219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49</v>
      </c>
      <c r="P156">
        <f t="shared" si="10"/>
        <v>17181.330000000002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100000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52</v>
      </c>
      <c r="P157">
        <f t="shared" si="10"/>
        <v>12878.63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100000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51</v>
      </c>
      <c r="P158">
        <f t="shared" si="10"/>
        <v>3412.27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51</v>
      </c>
      <c r="P159">
        <f t="shared" si="10"/>
        <v>25574.5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100000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51</v>
      </c>
      <c r="P160" t="str">
        <f t="shared" si="10"/>
        <v>No Backers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100000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51</v>
      </c>
      <c r="P161">
        <f t="shared" si="10"/>
        <v>50803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100000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51</v>
      </c>
      <c r="P162" t="str">
        <f t="shared" si="10"/>
        <v>No Backers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100000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50</v>
      </c>
      <c r="P163">
        <f t="shared" si="10"/>
        <v>50251.41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100000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50</v>
      </c>
      <c r="P164">
        <f t="shared" si="10"/>
        <v>5009.1000000000004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100000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50</v>
      </c>
      <c r="P165" t="str">
        <f t="shared" si="10"/>
        <v>No Backers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100000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50</v>
      </c>
      <c r="P166">
        <f t="shared" si="10"/>
        <v>7115.86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100000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50</v>
      </c>
      <c r="P167" t="str">
        <f t="shared" si="10"/>
        <v>No Backers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100000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49</v>
      </c>
      <c r="P168">
        <f t="shared" si="10"/>
        <v>49321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100000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49</v>
      </c>
      <c r="P169">
        <f t="shared" si="10"/>
        <v>24550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100000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48</v>
      </c>
      <c r="P170">
        <f t="shared" si="10"/>
        <v>16144.67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100000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48</v>
      </c>
      <c r="P171">
        <f t="shared" si="10"/>
        <v>4797.8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48</v>
      </c>
      <c r="P172">
        <f t="shared" si="10"/>
        <v>4766.5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100000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47</v>
      </c>
      <c r="P173">
        <f t="shared" si="10"/>
        <v>47327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100000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47</v>
      </c>
      <c r="P174" t="str">
        <f t="shared" si="10"/>
        <v>No Backers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100000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47</v>
      </c>
      <c r="P175" t="str">
        <f t="shared" si="10"/>
        <v>No Backers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100000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47</v>
      </c>
      <c r="P176" t="str">
        <f t="shared" si="10"/>
        <v>No Backers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100000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46</v>
      </c>
      <c r="P177">
        <f t="shared" si="10"/>
        <v>1773.1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100000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46</v>
      </c>
      <c r="P178" t="str">
        <f t="shared" si="10"/>
        <v>No Backers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100000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46</v>
      </c>
      <c r="P179">
        <f t="shared" si="10"/>
        <v>6568.43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100000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46</v>
      </c>
      <c r="P180" t="str">
        <f t="shared" si="10"/>
        <v>No Backers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45</v>
      </c>
      <c r="P181">
        <f t="shared" si="10"/>
        <v>22563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100000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45</v>
      </c>
      <c r="P182">
        <f t="shared" si="10"/>
        <v>3464.69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100000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45</v>
      </c>
      <c r="P183">
        <f t="shared" si="10"/>
        <v>11167.25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45</v>
      </c>
      <c r="P184" t="str">
        <f t="shared" si="10"/>
        <v>No Backers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100000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44</v>
      </c>
      <c r="P185">
        <f t="shared" si="10"/>
        <v>3699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100000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44</v>
      </c>
      <c r="P186">
        <f t="shared" si="10"/>
        <v>21879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100000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43</v>
      </c>
      <c r="P187">
        <f t="shared" si="10"/>
        <v>4329.6000000000004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100000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43</v>
      </c>
      <c r="P188" t="str">
        <f t="shared" si="10"/>
        <v>No Backers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100000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43</v>
      </c>
      <c r="P189">
        <f t="shared" ref="P189:P252" si="15">IFERROR(ROUND(E189/L189,2),"No Backers")</f>
        <v>8603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100000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43</v>
      </c>
      <c r="P190" t="str">
        <f t="shared" si="15"/>
        <v>No Backers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100000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42</v>
      </c>
      <c r="P191">
        <f t="shared" si="15"/>
        <v>8462.2000000000007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42</v>
      </c>
      <c r="P192">
        <f t="shared" si="15"/>
        <v>42086.42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42</v>
      </c>
      <c r="P193">
        <f t="shared" si="15"/>
        <v>13983.33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42</v>
      </c>
      <c r="P194">
        <f t="shared" si="15"/>
        <v>13950.15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42</v>
      </c>
      <c r="P195" t="str">
        <f t="shared" si="15"/>
        <v>No Backers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100000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41</v>
      </c>
      <c r="P196">
        <f t="shared" si="15"/>
        <v>13666.67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100000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41</v>
      </c>
      <c r="P197" t="str">
        <f t="shared" si="15"/>
        <v>No Backers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100000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41</v>
      </c>
      <c r="P198">
        <f t="shared" si="15"/>
        <v>2141.58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100000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41</v>
      </c>
      <c r="P199">
        <f t="shared" si="15"/>
        <v>5074.25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100000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41</v>
      </c>
      <c r="P200">
        <f t="shared" si="15"/>
        <v>6750.5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40</v>
      </c>
      <c r="P201" t="str">
        <f t="shared" si="15"/>
        <v>No Backers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100000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40</v>
      </c>
      <c r="P202">
        <f t="shared" si="15"/>
        <v>2242.06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100000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40</v>
      </c>
      <c r="P203">
        <f t="shared" si="15"/>
        <v>5754.29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100000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40</v>
      </c>
      <c r="P204" t="str">
        <f t="shared" si="15"/>
        <v>No Backers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100000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40</v>
      </c>
      <c r="P205">
        <f t="shared" si="15"/>
        <v>5017.5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100000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40</v>
      </c>
      <c r="P206">
        <f t="shared" si="15"/>
        <v>31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100000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40</v>
      </c>
      <c r="P207">
        <f t="shared" si="15"/>
        <v>2356.1799999999998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100000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40</v>
      </c>
      <c r="P208" t="str">
        <f t="shared" si="15"/>
        <v>No Backers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100000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40</v>
      </c>
      <c r="P209">
        <f t="shared" si="15"/>
        <v>3058.23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100000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40</v>
      </c>
      <c r="P210" t="str">
        <f t="shared" si="15"/>
        <v>No Backers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100000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40</v>
      </c>
      <c r="P211" t="str">
        <f t="shared" si="15"/>
        <v>No Backers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100000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40</v>
      </c>
      <c r="P212">
        <f t="shared" si="15"/>
        <v>1196.98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100000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39</v>
      </c>
      <c r="P213">
        <f t="shared" si="15"/>
        <v>3275.33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100000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39</v>
      </c>
      <c r="P214">
        <f t="shared" si="15"/>
        <v>39304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100000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39</v>
      </c>
      <c r="P215">
        <f t="shared" si="15"/>
        <v>39137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100000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39</v>
      </c>
      <c r="P216">
        <f t="shared" si="15"/>
        <v>39131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100000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39</v>
      </c>
      <c r="P217">
        <f t="shared" si="15"/>
        <v>38876.949999999997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100000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39</v>
      </c>
      <c r="P218">
        <f t="shared" si="15"/>
        <v>461.24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39</v>
      </c>
      <c r="P219">
        <f t="shared" si="15"/>
        <v>1013.16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99000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38</v>
      </c>
      <c r="P220">
        <f t="shared" si="15"/>
        <v>38082.69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98000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39</v>
      </c>
      <c r="P221">
        <f t="shared" si="15"/>
        <v>499.92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98000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38</v>
      </c>
      <c r="P222">
        <f t="shared" si="15"/>
        <v>12451.42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97000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38</v>
      </c>
      <c r="P223" t="str">
        <f t="shared" si="15"/>
        <v>No Backers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95000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38</v>
      </c>
      <c r="P224">
        <f t="shared" si="15"/>
        <v>18041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95000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38</v>
      </c>
      <c r="P225" t="str">
        <f t="shared" si="15"/>
        <v>No Backers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95000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38</v>
      </c>
      <c r="P226" t="str">
        <f t="shared" si="15"/>
        <v>No Backers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94875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38</v>
      </c>
      <c r="P227" t="str">
        <f t="shared" si="15"/>
        <v>No Backers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93500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38</v>
      </c>
      <c r="P228">
        <f t="shared" si="15"/>
        <v>17694.57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39</v>
      </c>
      <c r="P229" t="str">
        <f t="shared" si="15"/>
        <v>No Backers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90000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39</v>
      </c>
      <c r="P230" t="str">
        <f t="shared" si="15"/>
        <v>No Backers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90000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39</v>
      </c>
      <c r="P231" t="str">
        <f t="shared" si="15"/>
        <v>No Backers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90000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39</v>
      </c>
      <c r="P232">
        <f t="shared" si="15"/>
        <v>17637.82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90000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39</v>
      </c>
      <c r="P233" t="str">
        <f t="shared" si="15"/>
        <v>No Backers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89200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39</v>
      </c>
      <c r="P234">
        <f t="shared" si="15"/>
        <v>5017.57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88888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39</v>
      </c>
      <c r="P235" t="str">
        <f t="shared" si="15"/>
        <v>No Backers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88888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39</v>
      </c>
      <c r="P236">
        <f t="shared" si="15"/>
        <v>6935.2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88000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39</v>
      </c>
      <c r="P237" t="str">
        <f t="shared" si="15"/>
        <v>No Backers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86350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40</v>
      </c>
      <c r="P238" t="str">
        <f t="shared" si="15"/>
        <v>No Backers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>
      <c r="A239">
        <v>237</v>
      </c>
      <c r="B239" s="3" t="s">
        <v>239</v>
      </c>
      <c r="C239" s="3" t="s">
        <v>4347</v>
      </c>
      <c r="D239" s="6">
        <v>85000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40</v>
      </c>
      <c r="P239">
        <f t="shared" si="15"/>
        <v>34090.629999999997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85000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40</v>
      </c>
      <c r="P240" t="str">
        <f t="shared" si="15"/>
        <v>No Backers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85000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40</v>
      </c>
      <c r="P241">
        <f t="shared" si="15"/>
        <v>6758.2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85000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40</v>
      </c>
      <c r="P242">
        <f t="shared" si="15"/>
        <v>245.55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39</v>
      </c>
      <c r="P243">
        <f t="shared" si="15"/>
        <v>89.06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39</v>
      </c>
      <c r="P244">
        <f t="shared" si="15"/>
        <v>165.31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41</v>
      </c>
      <c r="P245">
        <f t="shared" si="15"/>
        <v>101.81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42</v>
      </c>
      <c r="P246">
        <f t="shared" si="15"/>
        <v>397.27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42</v>
      </c>
      <c r="P247">
        <f t="shared" si="15"/>
        <v>346.14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41</v>
      </c>
      <c r="P248">
        <f t="shared" si="15"/>
        <v>148.01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41</v>
      </c>
      <c r="P249">
        <f t="shared" si="15"/>
        <v>530.69000000000005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41</v>
      </c>
      <c r="P250">
        <f t="shared" si="15"/>
        <v>225.1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80000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41</v>
      </c>
      <c r="P251">
        <f t="shared" si="15"/>
        <v>139.34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41</v>
      </c>
      <c r="P252">
        <f t="shared" si="15"/>
        <v>74.64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40</v>
      </c>
      <c r="P253">
        <f t="shared" ref="P253:P316" si="20">IFERROR(ROUND(E253/L253,2),"No Backers")</f>
        <v>417.83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40</v>
      </c>
      <c r="P254">
        <f t="shared" si="20"/>
        <v>296.99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40</v>
      </c>
      <c r="P255">
        <f t="shared" si="20"/>
        <v>4576.5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40</v>
      </c>
      <c r="P256">
        <f t="shared" si="20"/>
        <v>101.93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40</v>
      </c>
      <c r="P257">
        <f t="shared" si="20"/>
        <v>169.66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41</v>
      </c>
      <c r="P258">
        <f t="shared" si="20"/>
        <v>115.71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42</v>
      </c>
      <c r="P259">
        <f t="shared" si="20"/>
        <v>56.7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42</v>
      </c>
      <c r="P260">
        <f t="shared" si="20"/>
        <v>46.05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42</v>
      </c>
      <c r="P261">
        <f t="shared" si="20"/>
        <v>33.630000000000003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42</v>
      </c>
      <c r="P262">
        <f t="shared" si="20"/>
        <v>358.2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42</v>
      </c>
      <c r="P263">
        <f t="shared" si="20"/>
        <v>142.75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42</v>
      </c>
      <c r="P264">
        <f t="shared" si="20"/>
        <v>216.07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42</v>
      </c>
      <c r="P265">
        <f t="shared" si="20"/>
        <v>32.49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42</v>
      </c>
      <c r="P266">
        <f t="shared" si="20"/>
        <v>343.69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75000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42</v>
      </c>
      <c r="P267">
        <f t="shared" si="20"/>
        <v>539.19000000000005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41</v>
      </c>
      <c r="P268">
        <f t="shared" si="20"/>
        <v>858.09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75000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41</v>
      </c>
      <c r="P269">
        <f t="shared" si="20"/>
        <v>187.07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41</v>
      </c>
      <c r="P270">
        <f t="shared" si="20"/>
        <v>277.52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75000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41</v>
      </c>
      <c r="P271">
        <f t="shared" si="20"/>
        <v>19.27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41</v>
      </c>
      <c r="P272">
        <f t="shared" si="20"/>
        <v>502.87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41</v>
      </c>
      <c r="P273">
        <f t="shared" si="20"/>
        <v>106.66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41</v>
      </c>
      <c r="P274">
        <f t="shared" si="20"/>
        <v>470.9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41</v>
      </c>
      <c r="P275">
        <f t="shared" si="20"/>
        <v>258.52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41</v>
      </c>
      <c r="P276">
        <f t="shared" si="20"/>
        <v>268.88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75000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40</v>
      </c>
      <c r="P277">
        <f t="shared" si="20"/>
        <v>91.37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40</v>
      </c>
      <c r="P278">
        <f t="shared" si="20"/>
        <v>488.95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40</v>
      </c>
      <c r="P279">
        <f t="shared" si="20"/>
        <v>31.86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42</v>
      </c>
      <c r="P280">
        <f t="shared" si="20"/>
        <v>72.95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42</v>
      </c>
      <c r="P281">
        <f t="shared" si="20"/>
        <v>99.15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43</v>
      </c>
      <c r="P282">
        <f t="shared" si="20"/>
        <v>14.13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43</v>
      </c>
      <c r="P283">
        <f t="shared" si="20"/>
        <v>381.99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70000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43</v>
      </c>
      <c r="P284">
        <f t="shared" si="20"/>
        <v>168.22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43</v>
      </c>
      <c r="P285">
        <f t="shared" si="20"/>
        <v>148.75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43</v>
      </c>
      <c r="P286">
        <f t="shared" si="20"/>
        <v>39.520000000000003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43</v>
      </c>
      <c r="P287">
        <f t="shared" si="20"/>
        <v>53.33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43</v>
      </c>
      <c r="P288">
        <f t="shared" si="20"/>
        <v>221.77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42</v>
      </c>
      <c r="P289">
        <f t="shared" si="20"/>
        <v>102.35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43</v>
      </c>
      <c r="P290">
        <f t="shared" si="20"/>
        <v>66.06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68000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43</v>
      </c>
      <c r="P291">
        <f t="shared" si="20"/>
        <v>127.24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43</v>
      </c>
      <c r="P292">
        <f t="shared" si="20"/>
        <v>173.87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45</v>
      </c>
      <c r="P293">
        <f t="shared" si="20"/>
        <v>227.26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65000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45</v>
      </c>
      <c r="P294">
        <f t="shared" si="20"/>
        <v>58.8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65000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44</v>
      </c>
      <c r="P295">
        <f t="shared" si="20"/>
        <v>219.98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44</v>
      </c>
      <c r="P296">
        <f t="shared" si="20"/>
        <v>574.55999999999995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44</v>
      </c>
      <c r="P297">
        <f t="shared" si="20"/>
        <v>43.14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44</v>
      </c>
      <c r="P298">
        <f t="shared" si="20"/>
        <v>221.97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44</v>
      </c>
      <c r="P299">
        <f t="shared" si="20"/>
        <v>200.85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44</v>
      </c>
      <c r="P300">
        <f t="shared" si="20"/>
        <v>11.69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44</v>
      </c>
      <c r="P301">
        <f t="shared" si="20"/>
        <v>115.99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47</v>
      </c>
      <c r="P302">
        <f t="shared" si="20"/>
        <v>94.89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47</v>
      </c>
      <c r="P303">
        <f t="shared" si="20"/>
        <v>112.22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47</v>
      </c>
      <c r="P304">
        <f t="shared" si="20"/>
        <v>259.88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47</v>
      </c>
      <c r="P305">
        <f t="shared" si="20"/>
        <v>342.28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60000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46</v>
      </c>
      <c r="P306">
        <f t="shared" si="20"/>
        <v>376.34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46</v>
      </c>
      <c r="P307">
        <f t="shared" si="20"/>
        <v>146.43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46</v>
      </c>
      <c r="P308">
        <f t="shared" si="20"/>
        <v>345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46</v>
      </c>
      <c r="P309">
        <f t="shared" si="20"/>
        <v>47.81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45</v>
      </c>
      <c r="P310">
        <f t="shared" si="20"/>
        <v>134.63999999999999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45</v>
      </c>
      <c r="P311">
        <f t="shared" si="20"/>
        <v>114.27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45</v>
      </c>
      <c r="P312">
        <f t="shared" si="20"/>
        <v>755.25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45</v>
      </c>
      <c r="P313">
        <f t="shared" si="20"/>
        <v>179.85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>
      <c r="A314">
        <v>312</v>
      </c>
      <c r="B314" s="3" t="s">
        <v>313</v>
      </c>
      <c r="C314" s="3" t="s">
        <v>4422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45</v>
      </c>
      <c r="P314">
        <f t="shared" si="20"/>
        <v>183.18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44</v>
      </c>
      <c r="P315">
        <f t="shared" si="20"/>
        <v>119.91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44</v>
      </c>
      <c r="P316">
        <f t="shared" si="20"/>
        <v>221.48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44</v>
      </c>
      <c r="P317">
        <f t="shared" ref="P317:P380" si="25">IFERROR(ROUND(E317/L317,2),"No Backers")</f>
        <v>210.28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60000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44</v>
      </c>
      <c r="P318">
        <f t="shared" si="25"/>
        <v>167.59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44</v>
      </c>
      <c r="P319">
        <f t="shared" si="25"/>
        <v>83.71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44</v>
      </c>
      <c r="P320">
        <f t="shared" si="25"/>
        <v>93.12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44</v>
      </c>
      <c r="P321">
        <f t="shared" si="25"/>
        <v>518.39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60000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44</v>
      </c>
      <c r="P322">
        <f t="shared" si="25"/>
        <v>166.84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60000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44</v>
      </c>
      <c r="P323">
        <f t="shared" si="25"/>
        <v>78.19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44</v>
      </c>
      <c r="P324">
        <f t="shared" si="25"/>
        <v>141.43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58425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45</v>
      </c>
      <c r="P325">
        <f t="shared" si="25"/>
        <v>452.43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46</v>
      </c>
      <c r="P326">
        <f t="shared" si="25"/>
        <v>319.92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47</v>
      </c>
      <c r="P327">
        <f t="shared" si="25"/>
        <v>35.57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47</v>
      </c>
      <c r="P328">
        <f t="shared" si="25"/>
        <v>22.68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47</v>
      </c>
      <c r="P329">
        <f t="shared" si="25"/>
        <v>765.41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47</v>
      </c>
      <c r="P330">
        <f t="shared" si="25"/>
        <v>51.81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47</v>
      </c>
      <c r="P331">
        <f t="shared" si="25"/>
        <v>154.13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55000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47</v>
      </c>
      <c r="P332">
        <f t="shared" si="25"/>
        <v>75.459999999999994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47</v>
      </c>
      <c r="P333">
        <f t="shared" si="25"/>
        <v>58.56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47</v>
      </c>
      <c r="P334">
        <f t="shared" si="25"/>
        <v>46.09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46</v>
      </c>
      <c r="P335">
        <f t="shared" si="25"/>
        <v>96.12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46</v>
      </c>
      <c r="P336">
        <f t="shared" si="25"/>
        <v>368.77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47</v>
      </c>
      <c r="P337">
        <f t="shared" si="25"/>
        <v>317.88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47</v>
      </c>
      <c r="P338">
        <f t="shared" si="25"/>
        <v>51.5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49</v>
      </c>
      <c r="P339">
        <f t="shared" si="25"/>
        <v>818.55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50</v>
      </c>
      <c r="P340">
        <f t="shared" si="25"/>
        <v>107.25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50000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50</v>
      </c>
      <c r="P341">
        <f t="shared" si="25"/>
        <v>282.85000000000002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50</v>
      </c>
      <c r="P342">
        <f t="shared" si="25"/>
        <v>84.05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50</v>
      </c>
      <c r="P343">
        <f t="shared" si="25"/>
        <v>456.15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50</v>
      </c>
      <c r="P344">
        <f t="shared" si="25"/>
        <v>76.28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49</v>
      </c>
      <c r="P345">
        <f t="shared" si="25"/>
        <v>47.12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50000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49</v>
      </c>
      <c r="P346">
        <f t="shared" si="25"/>
        <v>86.49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50000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49</v>
      </c>
      <c r="P347">
        <f t="shared" si="25"/>
        <v>136.9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49</v>
      </c>
      <c r="P348">
        <f t="shared" si="25"/>
        <v>130.27000000000001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49</v>
      </c>
      <c r="P349">
        <f t="shared" si="25"/>
        <v>64.430000000000007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49</v>
      </c>
      <c r="P350">
        <f t="shared" si="25"/>
        <v>204.38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49</v>
      </c>
      <c r="P351">
        <f t="shared" si="25"/>
        <v>145.6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49</v>
      </c>
      <c r="P352">
        <f t="shared" si="25"/>
        <v>109.94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50000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48</v>
      </c>
      <c r="P353">
        <f t="shared" si="25"/>
        <v>25.1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50000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48</v>
      </c>
      <c r="P354">
        <f t="shared" si="25"/>
        <v>84.29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48</v>
      </c>
      <c r="P355">
        <f t="shared" si="25"/>
        <v>39.07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50000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47</v>
      </c>
      <c r="P356">
        <f t="shared" si="25"/>
        <v>818.19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47</v>
      </c>
      <c r="P357">
        <f t="shared" si="25"/>
        <v>142.61000000000001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47</v>
      </c>
      <c r="P358">
        <f t="shared" si="25"/>
        <v>242.32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47</v>
      </c>
      <c r="P359">
        <f t="shared" si="25"/>
        <v>77.27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47</v>
      </c>
      <c r="P360">
        <f t="shared" si="25"/>
        <v>87.21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46</v>
      </c>
      <c r="P361">
        <f t="shared" si="25"/>
        <v>76.48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50000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46</v>
      </c>
      <c r="P362">
        <f t="shared" si="25"/>
        <v>265.36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46</v>
      </c>
      <c r="P363">
        <f t="shared" si="25"/>
        <v>64.95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46</v>
      </c>
      <c r="P364">
        <f t="shared" si="25"/>
        <v>266.66000000000003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50000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45</v>
      </c>
      <c r="P365">
        <f t="shared" si="25"/>
        <v>870.96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45</v>
      </c>
      <c r="P366">
        <f t="shared" si="25"/>
        <v>200.03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50000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45</v>
      </c>
      <c r="P367">
        <f t="shared" si="25"/>
        <v>346.8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45</v>
      </c>
      <c r="P368">
        <f t="shared" si="25"/>
        <v>167.32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45</v>
      </c>
      <c r="P369">
        <f t="shared" si="25"/>
        <v>188.2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50000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45</v>
      </c>
      <c r="P370">
        <f t="shared" si="25"/>
        <v>140.53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50000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45</v>
      </c>
      <c r="P371">
        <f t="shared" si="25"/>
        <v>133.63999999999999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44</v>
      </c>
      <c r="P372">
        <f t="shared" si="25"/>
        <v>516.63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44</v>
      </c>
      <c r="P373">
        <f t="shared" si="25"/>
        <v>20.9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50000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44</v>
      </c>
      <c r="P374">
        <f t="shared" si="25"/>
        <v>2443.7800000000002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44</v>
      </c>
      <c r="P375">
        <f t="shared" si="25"/>
        <v>246.46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44</v>
      </c>
      <c r="P376">
        <f t="shared" si="25"/>
        <v>125.89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44</v>
      </c>
      <c r="P377">
        <f t="shared" si="25"/>
        <v>1564.57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50000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44</v>
      </c>
      <c r="P378">
        <f t="shared" si="25"/>
        <v>455.93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44</v>
      </c>
      <c r="P379">
        <f t="shared" si="25"/>
        <v>164.53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50000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44</v>
      </c>
      <c r="P380">
        <f t="shared" si="25"/>
        <v>263.02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43</v>
      </c>
      <c r="P381">
        <f t="shared" ref="P381:P444" si="30">IFERROR(ROUND(E381/L381,2),"No Backers")</f>
        <v>145.91999999999999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43</v>
      </c>
      <c r="P382">
        <f t="shared" si="30"/>
        <v>442.53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43</v>
      </c>
      <c r="P383">
        <f t="shared" si="30"/>
        <v>86.37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50000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43</v>
      </c>
      <c r="P384">
        <f t="shared" si="30"/>
        <v>983.51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50000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43</v>
      </c>
      <c r="P385">
        <f t="shared" si="30"/>
        <v>449.75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43</v>
      </c>
      <c r="P386">
        <f t="shared" si="30"/>
        <v>56.33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43</v>
      </c>
      <c r="P387">
        <f t="shared" si="30"/>
        <v>90.63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43</v>
      </c>
      <c r="P388">
        <f t="shared" si="30"/>
        <v>1646.92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43</v>
      </c>
      <c r="P389">
        <f t="shared" si="30"/>
        <v>38.04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43</v>
      </c>
      <c r="P390">
        <f t="shared" si="30"/>
        <v>300.86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43</v>
      </c>
      <c r="P391">
        <f t="shared" si="30"/>
        <v>14.15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50000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43</v>
      </c>
      <c r="P392">
        <f t="shared" si="30"/>
        <v>1522.57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50000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43</v>
      </c>
      <c r="P393">
        <f t="shared" si="30"/>
        <v>110.36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50000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42</v>
      </c>
      <c r="P394">
        <f t="shared" si="30"/>
        <v>102.71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42</v>
      </c>
      <c r="P395">
        <f t="shared" si="30"/>
        <v>60.24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50000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42</v>
      </c>
      <c r="P396">
        <f t="shared" si="30"/>
        <v>418.39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42</v>
      </c>
      <c r="P397">
        <f t="shared" si="30"/>
        <v>113.28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42</v>
      </c>
      <c r="P398">
        <f t="shared" si="30"/>
        <v>106.23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42</v>
      </c>
      <c r="P399">
        <f t="shared" si="30"/>
        <v>90.63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41</v>
      </c>
      <c r="P400">
        <f t="shared" si="30"/>
        <v>308.79000000000002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50000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41</v>
      </c>
      <c r="P401">
        <f t="shared" si="30"/>
        <v>217.17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41</v>
      </c>
      <c r="P402">
        <f t="shared" si="30"/>
        <v>331.76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41</v>
      </c>
      <c r="P403">
        <f t="shared" si="30"/>
        <v>281.52999999999997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41</v>
      </c>
      <c r="P404">
        <f t="shared" si="30"/>
        <v>476.53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41</v>
      </c>
      <c r="P405">
        <f t="shared" si="30"/>
        <v>292.27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41</v>
      </c>
      <c r="P406">
        <f t="shared" si="30"/>
        <v>75.37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41</v>
      </c>
      <c r="P407">
        <f t="shared" si="30"/>
        <v>370.87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41</v>
      </c>
      <c r="P408">
        <f t="shared" si="30"/>
        <v>581.86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41</v>
      </c>
      <c r="P409">
        <f t="shared" si="30"/>
        <v>924.69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41</v>
      </c>
      <c r="P410">
        <f t="shared" si="30"/>
        <v>532.97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40</v>
      </c>
      <c r="P411">
        <f t="shared" si="30"/>
        <v>1346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50000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40</v>
      </c>
      <c r="P412">
        <f t="shared" si="30"/>
        <v>2875.43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40</v>
      </c>
      <c r="P413">
        <f t="shared" si="30"/>
        <v>83.49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40</v>
      </c>
      <c r="P414">
        <f t="shared" si="30"/>
        <v>365.82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40</v>
      </c>
      <c r="P415">
        <f t="shared" si="30"/>
        <v>117.37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40</v>
      </c>
      <c r="P416">
        <f t="shared" si="30"/>
        <v>96.31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50000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40</v>
      </c>
      <c r="P417">
        <f t="shared" si="30"/>
        <v>953.58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40</v>
      </c>
      <c r="P418">
        <f t="shared" si="30"/>
        <v>800.88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50000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40</v>
      </c>
      <c r="P419">
        <f t="shared" si="30"/>
        <v>383.29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40</v>
      </c>
      <c r="P420">
        <f t="shared" si="30"/>
        <v>190.96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50000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40</v>
      </c>
      <c r="P421">
        <f t="shared" si="30"/>
        <v>271.56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40</v>
      </c>
      <c r="P422">
        <f t="shared" si="30"/>
        <v>6590.04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39</v>
      </c>
      <c r="P423">
        <f t="shared" si="30"/>
        <v>3262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50000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39</v>
      </c>
      <c r="P424">
        <f t="shared" si="30"/>
        <v>1629.75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50000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39</v>
      </c>
      <c r="P425">
        <f t="shared" si="30"/>
        <v>1501.79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39</v>
      </c>
      <c r="P426">
        <f t="shared" si="30"/>
        <v>3886.8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39</v>
      </c>
      <c r="P427">
        <f t="shared" si="30"/>
        <v>9715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50000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39</v>
      </c>
      <c r="P428">
        <f t="shared" si="30"/>
        <v>2415.5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50000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39</v>
      </c>
      <c r="P429" t="str">
        <f t="shared" si="30"/>
        <v>No Backers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38</v>
      </c>
      <c r="P430">
        <f t="shared" si="30"/>
        <v>1476.54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38</v>
      </c>
      <c r="P431" t="str">
        <f t="shared" si="30"/>
        <v>No Backers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50000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38</v>
      </c>
      <c r="P432">
        <f t="shared" si="30"/>
        <v>3805.6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50000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38</v>
      </c>
      <c r="P433">
        <f t="shared" si="30"/>
        <v>2356.88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50000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38</v>
      </c>
      <c r="P434">
        <f t="shared" si="30"/>
        <v>2356.38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50000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37</v>
      </c>
      <c r="P435" t="str">
        <f t="shared" si="30"/>
        <v>No Backers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50000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37</v>
      </c>
      <c r="P436">
        <f t="shared" si="30"/>
        <v>9333.5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50000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37</v>
      </c>
      <c r="P437">
        <f t="shared" si="30"/>
        <v>6215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50000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37</v>
      </c>
      <c r="P438" t="str">
        <f t="shared" si="30"/>
        <v>No Backers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50000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37</v>
      </c>
      <c r="P439" t="str">
        <f t="shared" si="30"/>
        <v>No Backers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50000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37</v>
      </c>
      <c r="P440">
        <f t="shared" si="30"/>
        <v>1679.27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50000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36</v>
      </c>
      <c r="P441" t="str">
        <f t="shared" si="30"/>
        <v>No Backers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36</v>
      </c>
      <c r="P442">
        <f t="shared" si="30"/>
        <v>18185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50000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36</v>
      </c>
      <c r="P443" t="str">
        <f t="shared" si="30"/>
        <v>No Backers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50000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36</v>
      </c>
      <c r="P444">
        <f t="shared" si="30"/>
        <v>1063.71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50000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36</v>
      </c>
      <c r="P445">
        <f t="shared" ref="P445:P508" si="35">IFERROR(ROUND(E445/L445,2),"No Backers")</f>
        <v>9033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50000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36</v>
      </c>
      <c r="P446">
        <f t="shared" si="35"/>
        <v>17914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50000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36</v>
      </c>
      <c r="P447">
        <f t="shared" si="35"/>
        <v>8947.6299999999992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50000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36</v>
      </c>
      <c r="P448">
        <f t="shared" si="35"/>
        <v>1117.19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50000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36</v>
      </c>
      <c r="P449">
        <f t="shared" si="35"/>
        <v>17805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50000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35</v>
      </c>
      <c r="P450">
        <f t="shared" si="35"/>
        <v>4432.75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49000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36</v>
      </c>
      <c r="P451">
        <f t="shared" si="35"/>
        <v>3536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49000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36</v>
      </c>
      <c r="P452">
        <f t="shared" si="35"/>
        <v>2512.86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36</v>
      </c>
      <c r="P453" t="str">
        <f t="shared" si="35"/>
        <v>No Backers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48500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36</v>
      </c>
      <c r="P454">
        <f t="shared" si="35"/>
        <v>1462.08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48000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36</v>
      </c>
      <c r="P455">
        <f t="shared" si="35"/>
        <v>8741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48000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36</v>
      </c>
      <c r="P456">
        <f t="shared" si="35"/>
        <v>3488.8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48000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36</v>
      </c>
      <c r="P457">
        <f t="shared" si="35"/>
        <v>8706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48000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36</v>
      </c>
      <c r="P458">
        <f t="shared" si="35"/>
        <v>5798.67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47000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37</v>
      </c>
      <c r="P459" t="str">
        <f t="shared" si="35"/>
        <v>No Backers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46260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38</v>
      </c>
      <c r="P460">
        <f t="shared" si="35"/>
        <v>354.08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45000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38</v>
      </c>
      <c r="P461">
        <f t="shared" si="35"/>
        <v>17277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45000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38</v>
      </c>
      <c r="P462">
        <f t="shared" si="35"/>
        <v>8630.19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45000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38</v>
      </c>
      <c r="P463" t="str">
        <f t="shared" si="35"/>
        <v>No Backers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45000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38</v>
      </c>
      <c r="P464" t="str">
        <f t="shared" si="35"/>
        <v>No Backers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45000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38</v>
      </c>
      <c r="P465">
        <f t="shared" si="35"/>
        <v>1559.55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45000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38</v>
      </c>
      <c r="P466">
        <f t="shared" si="35"/>
        <v>17066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45000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38</v>
      </c>
      <c r="P467">
        <f t="shared" si="35"/>
        <v>2128.61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38</v>
      </c>
      <c r="P468">
        <f t="shared" si="35"/>
        <v>3396.8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45000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37</v>
      </c>
      <c r="P469">
        <f t="shared" si="35"/>
        <v>432.36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45000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37</v>
      </c>
      <c r="P470" t="str">
        <f t="shared" si="35"/>
        <v>No Backers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45000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37</v>
      </c>
      <c r="P471" t="str">
        <f t="shared" si="35"/>
        <v>No Backers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44250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38</v>
      </c>
      <c r="P472">
        <f t="shared" si="35"/>
        <v>8318.39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44000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38</v>
      </c>
      <c r="P473">
        <f t="shared" si="35"/>
        <v>97.49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43500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38</v>
      </c>
      <c r="P474">
        <f t="shared" si="35"/>
        <v>3304.01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42850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39</v>
      </c>
      <c r="P475">
        <f t="shared" si="35"/>
        <v>1178.6400000000001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42500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39</v>
      </c>
      <c r="P476">
        <f t="shared" si="35"/>
        <v>16465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42000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39</v>
      </c>
      <c r="P477" t="str">
        <f t="shared" si="35"/>
        <v>No Backers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42000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39</v>
      </c>
      <c r="P478">
        <f t="shared" si="35"/>
        <v>131.38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42000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39</v>
      </c>
      <c r="P479" t="str">
        <f t="shared" si="35"/>
        <v>No Backers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40000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41</v>
      </c>
      <c r="P480" t="str">
        <f t="shared" si="35"/>
        <v>No Backers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40000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41</v>
      </c>
      <c r="P481">
        <f t="shared" si="35"/>
        <v>294.55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40</v>
      </c>
      <c r="P482">
        <f t="shared" si="35"/>
        <v>115.47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40000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40</v>
      </c>
      <c r="P483">
        <f t="shared" si="35"/>
        <v>768.82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40000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40</v>
      </c>
      <c r="P484">
        <f t="shared" si="35"/>
        <v>16000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40000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40</v>
      </c>
      <c r="P485">
        <f t="shared" si="35"/>
        <v>108.41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40000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40</v>
      </c>
      <c r="P486">
        <f t="shared" si="35"/>
        <v>1448.14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40000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40</v>
      </c>
      <c r="P487">
        <f t="shared" si="35"/>
        <v>127.35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40000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40</v>
      </c>
      <c r="P488">
        <f t="shared" si="35"/>
        <v>15903.5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40</v>
      </c>
      <c r="P489" t="str">
        <f t="shared" si="35"/>
        <v>No Backers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40000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40</v>
      </c>
      <c r="P490" t="str">
        <f t="shared" si="35"/>
        <v>No Backers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40000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39</v>
      </c>
      <c r="P491">
        <f t="shared" si="35"/>
        <v>5248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40000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39</v>
      </c>
      <c r="P492" t="str">
        <f t="shared" si="35"/>
        <v>No Backers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40000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39</v>
      </c>
      <c r="P493" t="str">
        <f t="shared" si="35"/>
        <v>No Backers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40000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39</v>
      </c>
      <c r="P494" t="str">
        <f t="shared" si="35"/>
        <v>No Backers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40000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39</v>
      </c>
      <c r="P495" t="str">
        <f t="shared" si="35"/>
        <v>No Backers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40000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39</v>
      </c>
      <c r="P496">
        <f t="shared" si="35"/>
        <v>5232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40000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39</v>
      </c>
      <c r="P497" t="str">
        <f t="shared" si="35"/>
        <v>No Backers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40000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39</v>
      </c>
      <c r="P498">
        <f t="shared" si="35"/>
        <v>15673.44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40000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39</v>
      </c>
      <c r="P499">
        <f t="shared" si="35"/>
        <v>5217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40000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39</v>
      </c>
      <c r="P500">
        <f t="shared" si="35"/>
        <v>711.36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40000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39</v>
      </c>
      <c r="P501">
        <f t="shared" si="35"/>
        <v>600.25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40000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39</v>
      </c>
      <c r="P502">
        <f t="shared" si="35"/>
        <v>3899.25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40000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39</v>
      </c>
      <c r="P503" t="str">
        <f t="shared" si="35"/>
        <v>No Backers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40000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39</v>
      </c>
      <c r="P504">
        <f t="shared" si="35"/>
        <v>3897.75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40000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39</v>
      </c>
      <c r="P505">
        <f t="shared" si="35"/>
        <v>1729.44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40000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39</v>
      </c>
      <c r="P506">
        <f t="shared" si="35"/>
        <v>3107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40000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39</v>
      </c>
      <c r="P507">
        <f t="shared" si="35"/>
        <v>1109.29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40000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39</v>
      </c>
      <c r="P508">
        <f t="shared" si="35"/>
        <v>15505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40000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39</v>
      </c>
      <c r="P509">
        <f t="shared" ref="P509:P572" si="40">IFERROR(ROUND(E509/L509,2),"No Backers")</f>
        <v>1548.1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40000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39</v>
      </c>
      <c r="P510">
        <f t="shared" si="40"/>
        <v>5147.67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40000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39</v>
      </c>
      <c r="P511">
        <f t="shared" si="40"/>
        <v>15435.55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38</v>
      </c>
      <c r="P512" t="str">
        <f t="shared" si="40"/>
        <v>No Backers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40000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38</v>
      </c>
      <c r="P513">
        <f t="shared" si="40"/>
        <v>3067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40000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38</v>
      </c>
      <c r="P514">
        <f t="shared" si="40"/>
        <v>7663.5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40000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38</v>
      </c>
      <c r="P515">
        <f t="shared" si="40"/>
        <v>225.27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39400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39</v>
      </c>
      <c r="P516">
        <f t="shared" si="40"/>
        <v>5105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39000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39</v>
      </c>
      <c r="P517">
        <f t="shared" si="40"/>
        <v>449.56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39000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39</v>
      </c>
      <c r="P518" t="str">
        <f t="shared" si="40"/>
        <v>No Backers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38888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39</v>
      </c>
      <c r="P519">
        <f t="shared" si="40"/>
        <v>5091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38000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40</v>
      </c>
      <c r="P520" t="str">
        <f t="shared" si="40"/>
        <v>No Backers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38000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40</v>
      </c>
      <c r="P521">
        <f t="shared" si="40"/>
        <v>217.57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38000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40</v>
      </c>
      <c r="P522">
        <f t="shared" si="40"/>
        <v>447.94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40</v>
      </c>
      <c r="P523">
        <f t="shared" si="40"/>
        <v>271.19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40</v>
      </c>
      <c r="P524">
        <f t="shared" si="40"/>
        <v>489.4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40</v>
      </c>
      <c r="P525">
        <f t="shared" si="40"/>
        <v>180.07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37000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41</v>
      </c>
      <c r="P526">
        <f t="shared" si="40"/>
        <v>116.32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41</v>
      </c>
      <c r="P527">
        <f t="shared" si="40"/>
        <v>1257.5899999999999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36400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41</v>
      </c>
      <c r="P528">
        <f t="shared" si="40"/>
        <v>655.52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42</v>
      </c>
      <c r="P529">
        <f t="shared" si="40"/>
        <v>95.18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42</v>
      </c>
      <c r="P530">
        <f t="shared" si="40"/>
        <v>491.67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35000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42</v>
      </c>
      <c r="P531">
        <f t="shared" si="40"/>
        <v>814.06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35000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42</v>
      </c>
      <c r="P532">
        <f t="shared" si="40"/>
        <v>503.38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41</v>
      </c>
      <c r="P533">
        <f t="shared" si="40"/>
        <v>468.1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41</v>
      </c>
      <c r="P534">
        <f t="shared" si="40"/>
        <v>83.53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35000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41</v>
      </c>
      <c r="P535">
        <f t="shared" si="40"/>
        <v>849.26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35000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41</v>
      </c>
      <c r="P536">
        <f t="shared" si="40"/>
        <v>297.98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35000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41</v>
      </c>
      <c r="P537">
        <f t="shared" si="40"/>
        <v>240.73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35000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41</v>
      </c>
      <c r="P538">
        <f t="shared" si="40"/>
        <v>363.85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40</v>
      </c>
      <c r="P539">
        <f t="shared" si="40"/>
        <v>240.1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40</v>
      </c>
      <c r="P540">
        <f t="shared" si="40"/>
        <v>234.7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35000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40</v>
      </c>
      <c r="P541">
        <f t="shared" si="40"/>
        <v>702.75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35000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40</v>
      </c>
      <c r="P542">
        <f t="shared" si="40"/>
        <v>14000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35000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40</v>
      </c>
      <c r="P543">
        <f t="shared" si="40"/>
        <v>14000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35000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40</v>
      </c>
      <c r="P544">
        <f t="shared" si="40"/>
        <v>13864.17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35000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40</v>
      </c>
      <c r="P545">
        <f t="shared" si="40"/>
        <v>6932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40</v>
      </c>
      <c r="P546">
        <f t="shared" si="40"/>
        <v>6923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35000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39</v>
      </c>
      <c r="P547">
        <f t="shared" si="40"/>
        <v>403.76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35000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39</v>
      </c>
      <c r="P548">
        <f t="shared" si="40"/>
        <v>6852.17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>
      <c r="A549">
        <v>547</v>
      </c>
      <c r="B549" s="3" t="s">
        <v>548</v>
      </c>
      <c r="C549" s="3" t="s">
        <v>4657</v>
      </c>
      <c r="D549" s="6">
        <v>35000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39</v>
      </c>
      <c r="P549" t="str">
        <f t="shared" si="40"/>
        <v>No Backers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35000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39</v>
      </c>
      <c r="P550">
        <f t="shared" si="40"/>
        <v>13685.99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>
      <c r="A551">
        <v>549</v>
      </c>
      <c r="B551" s="3" t="s">
        <v>550</v>
      </c>
      <c r="C551" s="3" t="s">
        <v>4659</v>
      </c>
      <c r="D551" s="6">
        <v>35000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39</v>
      </c>
      <c r="P551">
        <f t="shared" si="40"/>
        <v>1701.75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35000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39</v>
      </c>
      <c r="P552">
        <f t="shared" si="40"/>
        <v>3391.5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35000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39</v>
      </c>
      <c r="P553">
        <f t="shared" si="40"/>
        <v>483.36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35000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39</v>
      </c>
      <c r="P554" t="str">
        <f t="shared" si="40"/>
        <v>No Backers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35000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39</v>
      </c>
      <c r="P555">
        <f t="shared" si="40"/>
        <v>2246.69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35000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38</v>
      </c>
      <c r="P556">
        <f t="shared" si="40"/>
        <v>611.41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35000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38</v>
      </c>
      <c r="P557" t="str">
        <f t="shared" si="40"/>
        <v>No Backers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35000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38</v>
      </c>
      <c r="P558">
        <f t="shared" si="40"/>
        <v>13323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35000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38</v>
      </c>
      <c r="P559">
        <f t="shared" si="40"/>
        <v>664.8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35000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38</v>
      </c>
      <c r="P560" t="str">
        <f t="shared" si="40"/>
        <v>No Backers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35000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38</v>
      </c>
      <c r="P561">
        <f t="shared" si="40"/>
        <v>13279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35000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38</v>
      </c>
      <c r="P562">
        <f t="shared" si="40"/>
        <v>4409.33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35000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38</v>
      </c>
      <c r="P563">
        <f t="shared" si="40"/>
        <v>6590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35000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38</v>
      </c>
      <c r="P564" t="str">
        <f t="shared" si="40"/>
        <v>No Backers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35000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37</v>
      </c>
      <c r="P565">
        <f t="shared" si="40"/>
        <v>6560.5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35000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37</v>
      </c>
      <c r="P566">
        <f t="shared" si="40"/>
        <v>13114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35000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37</v>
      </c>
      <c r="P567" t="str">
        <f t="shared" si="40"/>
        <v>No Backers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35000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37</v>
      </c>
      <c r="P568">
        <f t="shared" si="40"/>
        <v>13014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35000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37</v>
      </c>
      <c r="P569" t="str">
        <f t="shared" si="40"/>
        <v>No Backers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35000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37</v>
      </c>
      <c r="P570">
        <f t="shared" si="40"/>
        <v>2585.87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34000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38</v>
      </c>
      <c r="P571">
        <f t="shared" si="40"/>
        <v>12879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33500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38</v>
      </c>
      <c r="P572">
        <f t="shared" si="40"/>
        <v>12870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33000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39</v>
      </c>
      <c r="P573">
        <f t="shared" ref="P573:P636" si="45">IFERROR(ROUND(E573/L573,2),"No Backers")</f>
        <v>6409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33000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39</v>
      </c>
      <c r="P574" t="str">
        <f t="shared" si="45"/>
        <v>No Backers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>
      <c r="A575">
        <v>573</v>
      </c>
      <c r="B575" s="3" t="s">
        <v>574</v>
      </c>
      <c r="C575" s="3" t="s">
        <v>4683</v>
      </c>
      <c r="D575" s="6">
        <v>33000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39</v>
      </c>
      <c r="P575">
        <f t="shared" si="45"/>
        <v>1422.22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33000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39</v>
      </c>
      <c r="P576">
        <f t="shared" si="45"/>
        <v>3198.75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32768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39</v>
      </c>
      <c r="P577">
        <f t="shared" si="45"/>
        <v>3198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32500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39</v>
      </c>
      <c r="P578">
        <f t="shared" si="45"/>
        <v>12772.6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32360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39</v>
      </c>
      <c r="P579">
        <f t="shared" si="45"/>
        <v>12730.42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32000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40</v>
      </c>
      <c r="P580">
        <f t="shared" si="45"/>
        <v>1809.71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32000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39</v>
      </c>
      <c r="P581">
        <f t="shared" si="45"/>
        <v>2525.4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31000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</v>
      </c>
      <c r="P582">
        <f t="shared" si="45"/>
        <v>12571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31000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40</v>
      </c>
      <c r="P583" t="str">
        <f t="shared" si="45"/>
        <v>No Backers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42</v>
      </c>
      <c r="P584" t="str">
        <f t="shared" si="45"/>
        <v>No Backers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30000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41</v>
      </c>
      <c r="P585">
        <f t="shared" si="45"/>
        <v>12446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>
      <c r="A586">
        <v>584</v>
      </c>
      <c r="B586" s="3" t="s">
        <v>585</v>
      </c>
      <c r="C586" s="3" t="s">
        <v>4694</v>
      </c>
      <c r="D586" s="6">
        <v>30000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41</v>
      </c>
      <c r="P586">
        <f t="shared" si="45"/>
        <v>6206.5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30000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41</v>
      </c>
      <c r="P587" t="str">
        <f t="shared" si="45"/>
        <v>No Backers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30000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41</v>
      </c>
      <c r="P588">
        <f t="shared" si="45"/>
        <v>3100.15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>
        <f t="shared" si="45"/>
        <v>1764.71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30000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41</v>
      </c>
      <c r="P590">
        <f t="shared" si="45"/>
        <v>6174.25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30000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41</v>
      </c>
      <c r="P591">
        <f t="shared" si="45"/>
        <v>12325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>
      <c r="A592">
        <v>590</v>
      </c>
      <c r="B592" s="3" t="s">
        <v>591</v>
      </c>
      <c r="C592" s="3" t="s">
        <v>4700</v>
      </c>
      <c r="D592" s="6">
        <v>30000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41</v>
      </c>
      <c r="P592">
        <f t="shared" si="45"/>
        <v>1369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30000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41</v>
      </c>
      <c r="P593">
        <f t="shared" si="45"/>
        <v>6128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30000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41</v>
      </c>
      <c r="P594">
        <f t="shared" si="45"/>
        <v>12252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30000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41</v>
      </c>
      <c r="P595">
        <f t="shared" si="45"/>
        <v>1747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30000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41</v>
      </c>
      <c r="P596">
        <f t="shared" si="45"/>
        <v>6089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30000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41</v>
      </c>
      <c r="P597">
        <f t="shared" si="45"/>
        <v>1520.63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30000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41</v>
      </c>
      <c r="P598">
        <f t="shared" si="45"/>
        <v>6082.5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30000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40</v>
      </c>
      <c r="P599">
        <f t="shared" si="45"/>
        <v>6055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30000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40</v>
      </c>
      <c r="P600">
        <f t="shared" si="45"/>
        <v>1729.43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30000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40</v>
      </c>
      <c r="P601">
        <f t="shared" si="45"/>
        <v>6047.5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30000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40</v>
      </c>
      <c r="P602">
        <f t="shared" si="45"/>
        <v>12042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30000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40</v>
      </c>
      <c r="P603">
        <f t="shared" si="45"/>
        <v>2006.94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30000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40</v>
      </c>
      <c r="P604" t="str">
        <f t="shared" si="45"/>
        <v>No Backers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30000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40</v>
      </c>
      <c r="P605">
        <f t="shared" si="45"/>
        <v>923.63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30000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40</v>
      </c>
      <c r="P606" t="str">
        <f t="shared" si="45"/>
        <v>No Backers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30000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40</v>
      </c>
      <c r="P607">
        <f t="shared" si="45"/>
        <v>1500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>
      <c r="A608">
        <v>606</v>
      </c>
      <c r="B608" s="3" t="s">
        <v>607</v>
      </c>
      <c r="C608" s="3" t="s">
        <v>4716</v>
      </c>
      <c r="D608" s="6">
        <v>30000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40</v>
      </c>
      <c r="P608">
        <f t="shared" si="45"/>
        <v>12000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30000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40</v>
      </c>
      <c r="P609" t="str">
        <f t="shared" si="45"/>
        <v>No Backers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30000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40</v>
      </c>
      <c r="P610">
        <f t="shared" si="45"/>
        <v>2399.6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30000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40</v>
      </c>
      <c r="P611">
        <f t="shared" si="45"/>
        <v>11992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30000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40</v>
      </c>
      <c r="P612" t="str">
        <f t="shared" si="45"/>
        <v>No Backers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40</v>
      </c>
      <c r="P613" t="str">
        <f t="shared" si="45"/>
        <v>No Backers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30000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40</v>
      </c>
      <c r="P614" t="str">
        <f t="shared" si="45"/>
        <v>No Backers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39</v>
      </c>
      <c r="P615">
        <f t="shared" si="45"/>
        <v>97.75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30000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39</v>
      </c>
      <c r="P616" t="str">
        <f t="shared" si="45"/>
        <v>No Backers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30000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39</v>
      </c>
      <c r="P617" t="str">
        <f t="shared" si="45"/>
        <v>No Backers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30000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39</v>
      </c>
      <c r="P618" t="str">
        <f t="shared" si="45"/>
        <v>No Backers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>
      <c r="A619">
        <v>617</v>
      </c>
      <c r="B619" s="3" t="s">
        <v>618</v>
      </c>
      <c r="C619" s="3" t="s">
        <v>4727</v>
      </c>
      <c r="D619" s="6">
        <v>30000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39</v>
      </c>
      <c r="P619">
        <f t="shared" si="45"/>
        <v>3915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30000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39</v>
      </c>
      <c r="P620" t="str">
        <f t="shared" si="45"/>
        <v>No Backers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30000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39</v>
      </c>
      <c r="P621">
        <f t="shared" si="45"/>
        <v>11727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>
        <f t="shared" si="45"/>
        <v>11683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30000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39</v>
      </c>
      <c r="P623">
        <f t="shared" si="45"/>
        <v>3885.33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30000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39</v>
      </c>
      <c r="P624">
        <f t="shared" si="45"/>
        <v>1294.44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>
      <c r="A625">
        <v>623</v>
      </c>
      <c r="B625" s="3" t="s">
        <v>624</v>
      </c>
      <c r="C625" s="3" t="s">
        <v>4733</v>
      </c>
      <c r="D625" s="6">
        <v>30000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39</v>
      </c>
      <c r="P625" t="str">
        <f t="shared" si="45"/>
        <v>No Backers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30000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39</v>
      </c>
      <c r="P626" t="str">
        <f t="shared" si="45"/>
        <v>No Backers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30000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39</v>
      </c>
      <c r="P627" t="str">
        <f t="shared" si="45"/>
        <v>No Backers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30000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39</v>
      </c>
      <c r="P628">
        <f t="shared" si="45"/>
        <v>296.69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30000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38</v>
      </c>
      <c r="P629">
        <f t="shared" si="45"/>
        <v>11545.1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30000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38</v>
      </c>
      <c r="P630" t="str">
        <f t="shared" si="45"/>
        <v>No Backers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30000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38</v>
      </c>
      <c r="P631">
        <f t="shared" si="45"/>
        <v>3843.33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>
      <c r="A632">
        <v>630</v>
      </c>
      <c r="B632" s="3" t="s">
        <v>631</v>
      </c>
      <c r="C632" s="3" t="s">
        <v>4740</v>
      </c>
      <c r="D632" s="6">
        <v>30000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38</v>
      </c>
      <c r="P632">
        <f t="shared" si="45"/>
        <v>11500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30000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38</v>
      </c>
      <c r="P633">
        <f t="shared" si="45"/>
        <v>1274.67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30000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38</v>
      </c>
      <c r="P634" t="str">
        <f t="shared" si="45"/>
        <v>No Backers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30000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38</v>
      </c>
      <c r="P635">
        <f t="shared" si="45"/>
        <v>458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30000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38</v>
      </c>
      <c r="P636">
        <f t="shared" si="45"/>
        <v>11432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30000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38</v>
      </c>
      <c r="P637">
        <f t="shared" ref="P637:P700" si="50">IFERROR(ROUND(E637/L637,2),"No Backers")</f>
        <v>11428.19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>
      <c r="A638">
        <v>636</v>
      </c>
      <c r="B638" s="3" t="s">
        <v>637</v>
      </c>
      <c r="C638" s="3" t="s">
        <v>4746</v>
      </c>
      <c r="D638" s="6">
        <v>30000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38</v>
      </c>
      <c r="P638">
        <f t="shared" si="50"/>
        <v>11385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30000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38</v>
      </c>
      <c r="P639" t="str">
        <f t="shared" si="50"/>
        <v>No Backers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30000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38</v>
      </c>
      <c r="P640">
        <f t="shared" si="50"/>
        <v>1893.83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30000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38</v>
      </c>
      <c r="P641">
        <f t="shared" si="50"/>
        <v>11353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30000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38</v>
      </c>
      <c r="P642">
        <f t="shared" si="50"/>
        <v>5672.5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38</v>
      </c>
      <c r="P643">
        <f t="shared" si="50"/>
        <v>35.99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30000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38</v>
      </c>
      <c r="P644">
        <f t="shared" si="50"/>
        <v>5.21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>
      <c r="A645">
        <v>643</v>
      </c>
      <c r="B645" s="3" t="s">
        <v>644</v>
      </c>
      <c r="C645" s="3" t="s">
        <v>4753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38</v>
      </c>
      <c r="P645">
        <f t="shared" si="50"/>
        <v>74.290000000000006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37</v>
      </c>
      <c r="P646">
        <f t="shared" si="50"/>
        <v>11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37</v>
      </c>
      <c r="P647">
        <f t="shared" si="50"/>
        <v>47.39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30000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37</v>
      </c>
      <c r="P648">
        <f t="shared" si="50"/>
        <v>415.78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37</v>
      </c>
      <c r="P649">
        <f t="shared" si="50"/>
        <v>659.71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37</v>
      </c>
      <c r="P650">
        <f t="shared" si="50"/>
        <v>413.93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37</v>
      </c>
      <c r="P651">
        <f t="shared" si="50"/>
        <v>136.1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37</v>
      </c>
      <c r="P652">
        <f t="shared" si="50"/>
        <v>231.71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37</v>
      </c>
      <c r="P653">
        <f t="shared" si="50"/>
        <v>105.66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>
      <c r="A654">
        <v>652</v>
      </c>
      <c r="B654" s="3" t="s">
        <v>653</v>
      </c>
      <c r="C654" s="3" t="s">
        <v>4762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</v>
      </c>
      <c r="P654">
        <f t="shared" si="50"/>
        <v>396.07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>
      <c r="A655">
        <v>653</v>
      </c>
      <c r="B655" s="3" t="s">
        <v>654</v>
      </c>
      <c r="C655" s="3" t="s">
        <v>4763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38</v>
      </c>
      <c r="P655">
        <f t="shared" si="50"/>
        <v>10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29000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38</v>
      </c>
      <c r="P656">
        <f t="shared" si="50"/>
        <v>10.91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38</v>
      </c>
      <c r="P657">
        <f t="shared" si="50"/>
        <v>40.31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28450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39</v>
      </c>
      <c r="P658">
        <f t="shared" si="50"/>
        <v>126.8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28000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39</v>
      </c>
      <c r="P659">
        <f t="shared" si="50"/>
        <v>110.76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39</v>
      </c>
      <c r="P660">
        <f t="shared" si="50"/>
        <v>39.67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39</v>
      </c>
      <c r="P661">
        <f t="shared" si="50"/>
        <v>516.48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28000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39</v>
      </c>
      <c r="P662">
        <f t="shared" si="50"/>
        <v>602.39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39</v>
      </c>
      <c r="P663">
        <f t="shared" si="50"/>
        <v>1201.56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28000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39</v>
      </c>
      <c r="P664">
        <f t="shared" si="50"/>
        <v>2701.11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28000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39</v>
      </c>
      <c r="P665">
        <f t="shared" si="50"/>
        <v>1543.14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27800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39</v>
      </c>
      <c r="P666">
        <f t="shared" si="50"/>
        <v>372.41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39</v>
      </c>
      <c r="P667">
        <f t="shared" si="50"/>
        <v>897.92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27000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40</v>
      </c>
      <c r="P668">
        <f t="shared" si="50"/>
        <v>2685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27000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40</v>
      </c>
      <c r="P669">
        <f t="shared" si="50"/>
        <v>382.5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27000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40</v>
      </c>
      <c r="P670">
        <f t="shared" si="50"/>
        <v>428.24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27000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40</v>
      </c>
      <c r="P671">
        <f t="shared" si="50"/>
        <v>381.61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>
      <c r="A672">
        <v>670</v>
      </c>
      <c r="B672" s="3" t="s">
        <v>671</v>
      </c>
      <c r="C672" s="3" t="s">
        <v>4780</v>
      </c>
      <c r="D672" s="6">
        <v>26500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40</v>
      </c>
      <c r="P672">
        <f t="shared" si="50"/>
        <v>34.450000000000003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>
      <c r="A673">
        <v>671</v>
      </c>
      <c r="B673" s="3" t="s">
        <v>672</v>
      </c>
      <c r="C673" s="3" t="s">
        <v>4781</v>
      </c>
      <c r="D673" s="6">
        <v>26500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40</v>
      </c>
      <c r="P673">
        <f t="shared" si="50"/>
        <v>711.87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26000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41</v>
      </c>
      <c r="P674">
        <f t="shared" si="50"/>
        <v>49.63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>
      <c r="A675">
        <v>673</v>
      </c>
      <c r="B675" s="3" t="s">
        <v>674</v>
      </c>
      <c r="C675" s="3" t="s">
        <v>4783</v>
      </c>
      <c r="D675" s="6">
        <v>26000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41</v>
      </c>
      <c r="P675">
        <f t="shared" si="50"/>
        <v>3546.67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26000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41</v>
      </c>
      <c r="P676">
        <f t="shared" si="50"/>
        <v>5305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26000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41</v>
      </c>
      <c r="P677">
        <f t="shared" si="50"/>
        <v>407.81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26000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41</v>
      </c>
      <c r="P678">
        <f t="shared" si="50"/>
        <v>439.83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>
      <c r="A679">
        <v>677</v>
      </c>
      <c r="B679" s="3" t="s">
        <v>678</v>
      </c>
      <c r="C679" s="3" t="s">
        <v>4787</v>
      </c>
      <c r="D679" s="6">
        <v>25000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42</v>
      </c>
      <c r="P679">
        <f t="shared" si="50"/>
        <v>109.95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25000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42</v>
      </c>
      <c r="P680">
        <f t="shared" si="50"/>
        <v>620.88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25000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42</v>
      </c>
      <c r="P681">
        <f t="shared" si="50"/>
        <v>112.28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25000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42</v>
      </c>
      <c r="P682">
        <f t="shared" si="50"/>
        <v>81.78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</v>
      </c>
      <c r="P683">
        <f t="shared" si="50"/>
        <v>10526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25000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42</v>
      </c>
      <c r="P684">
        <f t="shared" si="50"/>
        <v>2625.25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25000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42</v>
      </c>
      <c r="P685">
        <f t="shared" si="50"/>
        <v>3480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25000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42</v>
      </c>
      <c r="P686">
        <f t="shared" si="50"/>
        <v>77.3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25000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42</v>
      </c>
      <c r="P687">
        <f t="shared" si="50"/>
        <v>1042.9000000000001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25000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42</v>
      </c>
      <c r="P688" t="str">
        <f t="shared" si="50"/>
        <v>No Backers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25000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42</v>
      </c>
      <c r="P689">
        <f t="shared" si="50"/>
        <v>1731.67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25000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41</v>
      </c>
      <c r="P690">
        <f t="shared" si="50"/>
        <v>288.14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25000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41</v>
      </c>
      <c r="P691">
        <f t="shared" si="50"/>
        <v>30.79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25000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41</v>
      </c>
      <c r="P692">
        <f t="shared" si="50"/>
        <v>304.06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25000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41</v>
      </c>
      <c r="P693">
        <f t="shared" si="50"/>
        <v>1033.5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25000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41</v>
      </c>
      <c r="P694">
        <f t="shared" si="50"/>
        <v>51.24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>
      <c r="A695">
        <v>693</v>
      </c>
      <c r="B695" s="3" t="s">
        <v>694</v>
      </c>
      <c r="C695" s="3" t="s">
        <v>4803</v>
      </c>
      <c r="D695" s="6">
        <v>25000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41</v>
      </c>
      <c r="P695">
        <f t="shared" si="50"/>
        <v>34.799999999999997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25000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41</v>
      </c>
      <c r="P696">
        <f t="shared" si="50"/>
        <v>1471.29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>
      <c r="A697">
        <v>695</v>
      </c>
      <c r="B697" s="3" t="s">
        <v>696</v>
      </c>
      <c r="C697" s="3" t="s">
        <v>4805</v>
      </c>
      <c r="D697" s="6">
        <v>25000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41</v>
      </c>
      <c r="P697">
        <f t="shared" si="50"/>
        <v>1470.14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25000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41</v>
      </c>
      <c r="P698">
        <f t="shared" si="50"/>
        <v>10290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25000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41</v>
      </c>
      <c r="P699">
        <f t="shared" si="50"/>
        <v>90.04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25000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41</v>
      </c>
      <c r="P700">
        <f t="shared" si="50"/>
        <v>352.93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25000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41</v>
      </c>
      <c r="P701">
        <f t="shared" ref="P701:P764" si="55">IFERROR(ROUND(E701/L701,2),"No Backers")</f>
        <v>11.5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25000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41</v>
      </c>
      <c r="P702">
        <f t="shared" si="55"/>
        <v>329.35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25000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41</v>
      </c>
      <c r="P703">
        <f t="shared" si="55"/>
        <v>486.19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25000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41</v>
      </c>
      <c r="P704">
        <f t="shared" si="55"/>
        <v>275.68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25000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41</v>
      </c>
      <c r="P705">
        <f t="shared" si="55"/>
        <v>1454.57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25000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41</v>
      </c>
      <c r="P706">
        <f t="shared" si="55"/>
        <v>2543.25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25000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41</v>
      </c>
      <c r="P707">
        <f t="shared" si="55"/>
        <v>2031.2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25000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41</v>
      </c>
      <c r="P708" t="str">
        <f t="shared" si="55"/>
        <v>No Backers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25000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41</v>
      </c>
      <c r="P709">
        <f t="shared" si="55"/>
        <v>22.22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25000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40</v>
      </c>
      <c r="P710">
        <f t="shared" si="55"/>
        <v>27.42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25000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40</v>
      </c>
      <c r="P711">
        <f t="shared" si="55"/>
        <v>5057.5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25000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40</v>
      </c>
      <c r="P712" t="str">
        <f t="shared" si="55"/>
        <v>No Backers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>
      <c r="A713">
        <v>711</v>
      </c>
      <c r="B713" s="3" t="s">
        <v>712</v>
      </c>
      <c r="C713" s="3" t="s">
        <v>4821</v>
      </c>
      <c r="D713" s="6">
        <v>25000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40</v>
      </c>
      <c r="P713">
        <f t="shared" si="55"/>
        <v>29.86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>
      <c r="A714">
        <v>712</v>
      </c>
      <c r="B714" s="3" t="s">
        <v>713</v>
      </c>
      <c r="C714" s="3" t="s">
        <v>4822</v>
      </c>
      <c r="D714" s="6">
        <v>25000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40</v>
      </c>
      <c r="P714">
        <f t="shared" si="55"/>
        <v>2522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>
        <f t="shared" si="55"/>
        <v>10085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25000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40</v>
      </c>
      <c r="P716">
        <f t="shared" si="55"/>
        <v>360.18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>
      <c r="A717">
        <v>715</v>
      </c>
      <c r="B717" s="3" t="s">
        <v>716</v>
      </c>
      <c r="C717" s="3" t="s">
        <v>4825</v>
      </c>
      <c r="D717" s="6">
        <v>25000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40</v>
      </c>
      <c r="P717">
        <f t="shared" si="55"/>
        <v>840.08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25000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40</v>
      </c>
      <c r="P718">
        <f t="shared" si="55"/>
        <v>629.44000000000005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25000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40</v>
      </c>
      <c r="P719">
        <f t="shared" si="55"/>
        <v>2516.88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25000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40</v>
      </c>
      <c r="P720">
        <f t="shared" si="55"/>
        <v>2516.25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25000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40</v>
      </c>
      <c r="P721">
        <f t="shared" si="55"/>
        <v>1004.6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40</v>
      </c>
      <c r="P722">
        <f t="shared" si="55"/>
        <v>245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>
      <c r="A723">
        <v>721</v>
      </c>
      <c r="B723" s="3" t="s">
        <v>722</v>
      </c>
      <c r="C723" s="3" t="s">
        <v>4831</v>
      </c>
      <c r="D723" s="6">
        <v>25000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40</v>
      </c>
      <c r="P723">
        <f t="shared" si="55"/>
        <v>84.39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>
        <f t="shared" si="55"/>
        <v>65.63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40</v>
      </c>
      <c r="P725">
        <f t="shared" si="55"/>
        <v>100.31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25000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40</v>
      </c>
      <c r="P726">
        <f t="shared" si="55"/>
        <v>70.12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25000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40</v>
      </c>
      <c r="P727">
        <f t="shared" si="55"/>
        <v>71.62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</v>
      </c>
      <c r="P728">
        <f t="shared" si="55"/>
        <v>286.43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>
      <c r="A729">
        <v>727</v>
      </c>
      <c r="B729" s="3" t="s">
        <v>728</v>
      </c>
      <c r="C729" s="3" t="s">
        <v>4837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40</v>
      </c>
      <c r="P729">
        <f t="shared" si="55"/>
        <v>67.23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40</v>
      </c>
      <c r="P730">
        <f t="shared" si="55"/>
        <v>77.02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40</v>
      </c>
      <c r="P731">
        <f t="shared" si="55"/>
        <v>83.33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40</v>
      </c>
      <c r="P732">
        <f t="shared" si="55"/>
        <v>37.74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40</v>
      </c>
      <c r="P733">
        <f t="shared" si="55"/>
        <v>139.08000000000001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25000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39</v>
      </c>
      <c r="P734">
        <f t="shared" si="55"/>
        <v>756.31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>
      <c r="A735">
        <v>733</v>
      </c>
      <c r="B735" s="3" t="s">
        <v>734</v>
      </c>
      <c r="C735" s="3" t="s">
        <v>4843</v>
      </c>
      <c r="D735" s="6">
        <v>25000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</v>
      </c>
      <c r="P735">
        <f t="shared" si="55"/>
        <v>57.99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>
      <c r="A736">
        <v>734</v>
      </c>
      <c r="B736" s="3" t="s">
        <v>735</v>
      </c>
      <c r="C736" s="3" t="s">
        <v>4844</v>
      </c>
      <c r="D736" s="6">
        <v>25000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39</v>
      </c>
      <c r="P736">
        <f t="shared" si="55"/>
        <v>171.49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39</v>
      </c>
      <c r="P737">
        <f t="shared" si="55"/>
        <v>42.47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39</v>
      </c>
      <c r="P738">
        <f t="shared" si="55"/>
        <v>89.81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38</v>
      </c>
      <c r="P739">
        <f t="shared" si="55"/>
        <v>88.38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25000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38</v>
      </c>
      <c r="P740">
        <f t="shared" si="55"/>
        <v>232.59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38</v>
      </c>
      <c r="P741">
        <f t="shared" si="55"/>
        <v>68.53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>
      <c r="A742">
        <v>740</v>
      </c>
      <c r="B742" s="3" t="s">
        <v>741</v>
      </c>
      <c r="C742" s="3" t="s">
        <v>4850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38</v>
      </c>
      <c r="P742">
        <f t="shared" si="55"/>
        <v>500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38</v>
      </c>
      <c r="P743">
        <f t="shared" si="55"/>
        <v>100.92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>
      <c r="A744">
        <v>742</v>
      </c>
      <c r="B744" s="3" t="s">
        <v>743</v>
      </c>
      <c r="C744" s="3" t="s">
        <v>4852</v>
      </c>
      <c r="D744" s="6">
        <v>25000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38</v>
      </c>
      <c r="P744">
        <f t="shared" si="55"/>
        <v>412.04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25000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38</v>
      </c>
      <c r="P745">
        <f t="shared" si="55"/>
        <v>630.66999999999996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>
      <c r="A746">
        <v>744</v>
      </c>
      <c r="B746" s="3" t="s">
        <v>745</v>
      </c>
      <c r="C746" s="3" t="s">
        <v>4854</v>
      </c>
      <c r="D746" s="6">
        <v>25000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38</v>
      </c>
      <c r="P746">
        <f t="shared" si="55"/>
        <v>152.35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38</v>
      </c>
      <c r="P747">
        <f t="shared" si="55"/>
        <v>127.37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>
      <c r="A748">
        <v>746</v>
      </c>
      <c r="B748" s="3" t="s">
        <v>747</v>
      </c>
      <c r="C748" s="3" t="s">
        <v>4856</v>
      </c>
      <c r="D748" s="6">
        <v>25000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38</v>
      </c>
      <c r="P748">
        <f t="shared" si="55"/>
        <v>97.1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25000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38</v>
      </c>
      <c r="P749">
        <f t="shared" si="55"/>
        <v>170.82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38</v>
      </c>
      <c r="P750">
        <f t="shared" si="55"/>
        <v>213.34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37</v>
      </c>
      <c r="P751">
        <f t="shared" si="55"/>
        <v>85.18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25000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37</v>
      </c>
      <c r="P752">
        <f t="shared" si="55"/>
        <v>158.34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37</v>
      </c>
      <c r="P753">
        <f t="shared" si="55"/>
        <v>150.04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>
      <c r="A754">
        <v>752</v>
      </c>
      <c r="B754" s="3" t="s">
        <v>753</v>
      </c>
      <c r="C754" s="3" t="s">
        <v>4862</v>
      </c>
      <c r="D754" s="6">
        <v>25000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37</v>
      </c>
      <c r="P754">
        <f t="shared" si="55"/>
        <v>88.6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37</v>
      </c>
      <c r="P755">
        <f t="shared" si="55"/>
        <v>354.92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37</v>
      </c>
      <c r="P756">
        <f t="shared" si="55"/>
        <v>188.33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37</v>
      </c>
      <c r="P757">
        <f t="shared" si="55"/>
        <v>135.34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37</v>
      </c>
      <c r="P758">
        <f t="shared" si="55"/>
        <v>416.82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37</v>
      </c>
      <c r="P759">
        <f t="shared" si="55"/>
        <v>507.61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37</v>
      </c>
      <c r="P760">
        <f t="shared" si="55"/>
        <v>480.53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25000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36</v>
      </c>
      <c r="P761">
        <f t="shared" si="55"/>
        <v>92.16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25000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36</v>
      </c>
      <c r="P762" t="str">
        <f t="shared" si="55"/>
        <v>No Backers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25000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36</v>
      </c>
      <c r="P763">
        <f t="shared" si="55"/>
        <v>1518.5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25000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36</v>
      </c>
      <c r="P764" t="str">
        <f t="shared" si="55"/>
        <v>No Backers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25000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36</v>
      </c>
      <c r="P765">
        <f t="shared" ref="P765:P828" si="60">IFERROR(ROUND(E765/L765,2),"No Backers")</f>
        <v>9044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25000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36</v>
      </c>
      <c r="P766" t="str">
        <f t="shared" si="60"/>
        <v>No Backers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25000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204.89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25000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36</v>
      </c>
      <c r="P768" t="str">
        <f t="shared" si="60"/>
        <v>No Backers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25000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35</v>
      </c>
      <c r="P769">
        <f t="shared" si="60"/>
        <v>2945.67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35</v>
      </c>
      <c r="P770" t="str">
        <f t="shared" si="60"/>
        <v>No Backers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>
      <c r="A771">
        <v>769</v>
      </c>
      <c r="B771" s="3" t="s">
        <v>770</v>
      </c>
      <c r="C771" s="3" t="s">
        <v>4879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35</v>
      </c>
      <c r="P771">
        <f t="shared" si="60"/>
        <v>169.75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35</v>
      </c>
      <c r="P772" t="str">
        <f t="shared" si="60"/>
        <v>No Backers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25000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35</v>
      </c>
      <c r="P773">
        <f t="shared" si="60"/>
        <v>8807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25000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35</v>
      </c>
      <c r="P774">
        <f t="shared" si="60"/>
        <v>8792.02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25000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35</v>
      </c>
      <c r="P775">
        <f t="shared" si="60"/>
        <v>4390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25000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35</v>
      </c>
      <c r="P776">
        <f t="shared" si="60"/>
        <v>972.22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25000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35</v>
      </c>
      <c r="P777">
        <f t="shared" si="60"/>
        <v>1748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25000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35</v>
      </c>
      <c r="P778">
        <f t="shared" si="60"/>
        <v>153.32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25000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35</v>
      </c>
      <c r="P779">
        <f t="shared" si="60"/>
        <v>2911.67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25000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35</v>
      </c>
      <c r="P780">
        <f t="shared" si="60"/>
        <v>8730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>
      <c r="A781">
        <v>779</v>
      </c>
      <c r="B781" s="3" t="s">
        <v>780</v>
      </c>
      <c r="C781" s="3" t="s">
        <v>4889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35</v>
      </c>
      <c r="P781">
        <f t="shared" si="60"/>
        <v>1454.17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>
      <c r="A782">
        <v>780</v>
      </c>
      <c r="B782" s="3" t="s">
        <v>781</v>
      </c>
      <c r="C782" s="3" t="s">
        <v>4890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35</v>
      </c>
      <c r="P782">
        <f t="shared" si="60"/>
        <v>323.04000000000002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35</v>
      </c>
      <c r="P783">
        <f t="shared" si="60"/>
        <v>348.46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25000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35</v>
      </c>
      <c r="P784">
        <f t="shared" si="60"/>
        <v>620.36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25000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35</v>
      </c>
      <c r="P785">
        <f t="shared" si="60"/>
        <v>247.6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35</v>
      </c>
      <c r="P786">
        <f t="shared" si="60"/>
        <v>864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35</v>
      </c>
      <c r="P787">
        <f t="shared" si="60"/>
        <v>297.79000000000002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35</v>
      </c>
      <c r="P788">
        <f t="shared" si="60"/>
        <v>196.18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25000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34</v>
      </c>
      <c r="P789">
        <f t="shared" si="60"/>
        <v>507.06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25000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34</v>
      </c>
      <c r="P790">
        <f t="shared" si="60"/>
        <v>252.53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25000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34</v>
      </c>
      <c r="P791">
        <f t="shared" si="60"/>
        <v>612.92999999999995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34</v>
      </c>
      <c r="P792">
        <f t="shared" si="60"/>
        <v>54.92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35</v>
      </c>
      <c r="P793">
        <f t="shared" si="60"/>
        <v>66.709999999999994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24500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35</v>
      </c>
      <c r="P794">
        <f t="shared" si="60"/>
        <v>142.28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35</v>
      </c>
      <c r="P795">
        <f t="shared" si="60"/>
        <v>266.77999999999997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35</v>
      </c>
      <c r="P796">
        <f t="shared" si="60"/>
        <v>160.91999999999999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35</v>
      </c>
      <c r="P797">
        <f t="shared" si="60"/>
        <v>46.3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24000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35</v>
      </c>
      <c r="P798">
        <f t="shared" si="60"/>
        <v>94.12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35</v>
      </c>
      <c r="P799">
        <f t="shared" si="60"/>
        <v>118.97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35</v>
      </c>
      <c r="P800">
        <f t="shared" si="60"/>
        <v>96.84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37</v>
      </c>
      <c r="P801">
        <f t="shared" si="60"/>
        <v>300.04000000000002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23000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37</v>
      </c>
      <c r="P802">
        <f t="shared" si="60"/>
        <v>149.97999999999999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36</v>
      </c>
      <c r="P803">
        <f t="shared" si="60"/>
        <v>163.82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>
      <c r="A804">
        <v>802</v>
      </c>
      <c r="B804" s="3" t="s">
        <v>803</v>
      </c>
      <c r="C804" s="3" t="s">
        <v>4912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36</v>
      </c>
      <c r="P804">
        <f t="shared" si="60"/>
        <v>111.32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</v>
      </c>
      <c r="P805">
        <f t="shared" si="60"/>
        <v>219.68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36</v>
      </c>
      <c r="P806">
        <f t="shared" si="60"/>
        <v>462.22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22765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37</v>
      </c>
      <c r="P807">
        <f t="shared" si="60"/>
        <v>153.97999999999999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37</v>
      </c>
      <c r="P808">
        <f t="shared" si="60"/>
        <v>116.99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22500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37</v>
      </c>
      <c r="P809">
        <f t="shared" si="60"/>
        <v>145.63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22400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37</v>
      </c>
      <c r="P810">
        <f t="shared" si="60"/>
        <v>193.02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38</v>
      </c>
      <c r="P811">
        <f t="shared" si="60"/>
        <v>159.08000000000001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22000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38</v>
      </c>
      <c r="P812">
        <f t="shared" si="60"/>
        <v>305.77999999999997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37</v>
      </c>
      <c r="P813">
        <f t="shared" si="60"/>
        <v>686.75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37</v>
      </c>
      <c r="P814">
        <f t="shared" si="60"/>
        <v>249.39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37</v>
      </c>
      <c r="P815">
        <f t="shared" si="60"/>
        <v>85.7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22000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37</v>
      </c>
      <c r="P816">
        <f t="shared" si="60"/>
        <v>293.27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37</v>
      </c>
      <c r="P817">
        <f t="shared" si="60"/>
        <v>190.95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37</v>
      </c>
      <c r="P818">
        <f t="shared" si="60"/>
        <v>40.049999999999997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37</v>
      </c>
      <c r="P819">
        <f t="shared" si="60"/>
        <v>356.83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22000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37</v>
      </c>
      <c r="P820">
        <f t="shared" si="60"/>
        <v>431.11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22000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37</v>
      </c>
      <c r="P821">
        <f t="shared" si="60"/>
        <v>585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37</v>
      </c>
      <c r="P822">
        <f t="shared" si="60"/>
        <v>215.08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37</v>
      </c>
      <c r="P823">
        <f t="shared" si="60"/>
        <v>104.69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>
      <c r="A824">
        <v>822</v>
      </c>
      <c r="B824" s="3" t="s">
        <v>823</v>
      </c>
      <c r="C824" s="3" t="s">
        <v>4932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39</v>
      </c>
      <c r="P824">
        <f t="shared" si="60"/>
        <v>118.26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21000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39</v>
      </c>
      <c r="P825">
        <f t="shared" si="60"/>
        <v>247.03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>
      <c r="A826">
        <v>824</v>
      </c>
      <c r="B826" s="3" t="s">
        <v>825</v>
      </c>
      <c r="C826" s="3" t="s">
        <v>4934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39</v>
      </c>
      <c r="P826">
        <f t="shared" si="60"/>
        <v>150.66999999999999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21000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39</v>
      </c>
      <c r="P827">
        <f t="shared" si="60"/>
        <v>82.02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20000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41</v>
      </c>
      <c r="P828">
        <f t="shared" si="60"/>
        <v>165.59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>
      <c r="A829">
        <v>827</v>
      </c>
      <c r="B829" s="3" t="s">
        <v>828</v>
      </c>
      <c r="C829" s="3" t="s">
        <v>4937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41</v>
      </c>
      <c r="P829">
        <f t="shared" ref="P829:P892" si="65">IFERROR(ROUND(E829/L829,2),"No Backers")</f>
        <v>737.27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>
      <c r="A830">
        <v>828</v>
      </c>
      <c r="B830" s="3" t="s">
        <v>829</v>
      </c>
      <c r="C830" s="3" t="s">
        <v>4938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41</v>
      </c>
      <c r="P830">
        <f t="shared" si="65"/>
        <v>213.39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>
      <c r="A831">
        <v>829</v>
      </c>
      <c r="B831" s="3" t="s">
        <v>830</v>
      </c>
      <c r="C831" s="3" t="s">
        <v>4939</v>
      </c>
      <c r="D831" s="6">
        <v>20000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41</v>
      </c>
      <c r="P831">
        <f t="shared" si="65"/>
        <v>506.56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20000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40</v>
      </c>
      <c r="P832">
        <f t="shared" si="65"/>
        <v>253.06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40</v>
      </c>
      <c r="P833">
        <f t="shared" si="65"/>
        <v>404.75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40</v>
      </c>
      <c r="P834">
        <f t="shared" si="65"/>
        <v>52.54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20000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40</v>
      </c>
      <c r="P835">
        <f t="shared" si="65"/>
        <v>197.17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>
      <c r="A836">
        <v>834</v>
      </c>
      <c r="B836" s="3" t="s">
        <v>835</v>
      </c>
      <c r="C836" s="3" t="s">
        <v>4944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40</v>
      </c>
      <c r="P836">
        <f t="shared" si="65"/>
        <v>107.74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</v>
      </c>
      <c r="P837">
        <f t="shared" si="65"/>
        <v>201.93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20000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40</v>
      </c>
      <c r="P838">
        <f t="shared" si="65"/>
        <v>175.57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>
      <c r="A839">
        <v>837</v>
      </c>
      <c r="B839" s="3" t="s">
        <v>838</v>
      </c>
      <c r="C839" s="3" t="s">
        <v>4947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40</v>
      </c>
      <c r="P839">
        <f t="shared" si="65"/>
        <v>130.16999999999999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</v>
      </c>
      <c r="P840">
        <f t="shared" si="65"/>
        <v>132.19999999999999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40</v>
      </c>
      <c r="P841">
        <f t="shared" si="65"/>
        <v>83.94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40</v>
      </c>
      <c r="P842">
        <f t="shared" si="65"/>
        <v>42.38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40</v>
      </c>
      <c r="P843">
        <f t="shared" si="65"/>
        <v>85.48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20000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40</v>
      </c>
      <c r="P844">
        <f t="shared" si="65"/>
        <v>205.79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40</v>
      </c>
      <c r="P845">
        <f t="shared" si="65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>
      <c r="A846">
        <v>844</v>
      </c>
      <c r="B846" s="3" t="s">
        <v>845</v>
      </c>
      <c r="C846" s="3" t="s">
        <v>4954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40</v>
      </c>
      <c r="P846">
        <f t="shared" si="65"/>
        <v>50.38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20000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40</v>
      </c>
      <c r="P847">
        <f t="shared" si="65"/>
        <v>45.23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20000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40</v>
      </c>
      <c r="P848">
        <f t="shared" si="65"/>
        <v>170.23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40</v>
      </c>
      <c r="P849">
        <f t="shared" si="65"/>
        <v>8000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40</v>
      </c>
      <c r="P850">
        <f t="shared" si="65"/>
        <v>498.81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40</v>
      </c>
      <c r="P851">
        <f t="shared" si="65"/>
        <v>69.06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40</v>
      </c>
      <c r="P852">
        <f t="shared" si="65"/>
        <v>59.65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40</v>
      </c>
      <c r="P853">
        <f t="shared" si="65"/>
        <v>113.11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20000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40</v>
      </c>
      <c r="P854">
        <f t="shared" si="65"/>
        <v>127.5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40</v>
      </c>
      <c r="P855">
        <f t="shared" si="65"/>
        <v>790.5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39</v>
      </c>
      <c r="P856">
        <f t="shared" si="65"/>
        <v>15.79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39</v>
      </c>
      <c r="P857">
        <f t="shared" si="65"/>
        <v>167.57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>
      <c r="A858">
        <v>856</v>
      </c>
      <c r="B858" s="3" t="s">
        <v>857</v>
      </c>
      <c r="C858" s="3" t="s">
        <v>4966</v>
      </c>
      <c r="D858" s="6">
        <v>20000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39</v>
      </c>
      <c r="P858">
        <f t="shared" si="65"/>
        <v>281.18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>
      <c r="A859">
        <v>857</v>
      </c>
      <c r="B859" s="3" t="s">
        <v>858</v>
      </c>
      <c r="C859" s="3" t="s">
        <v>4967</v>
      </c>
      <c r="D859" s="6">
        <v>20000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39</v>
      </c>
      <c r="P859">
        <f t="shared" si="65"/>
        <v>327.5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20000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39</v>
      </c>
      <c r="P860">
        <f t="shared" si="65"/>
        <v>103.14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39</v>
      </c>
      <c r="P861">
        <f t="shared" si="65"/>
        <v>79.94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20000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39</v>
      </c>
      <c r="P862">
        <f t="shared" si="65"/>
        <v>163.19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20000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39</v>
      </c>
      <c r="P863">
        <f t="shared" si="65"/>
        <v>3905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20000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39</v>
      </c>
      <c r="P864">
        <f t="shared" si="65"/>
        <v>1948.75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</v>
      </c>
      <c r="P865">
        <f t="shared" si="65"/>
        <v>1558.6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20000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39</v>
      </c>
      <c r="P866">
        <f t="shared" si="65"/>
        <v>98.61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20000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39</v>
      </c>
      <c r="P867">
        <f t="shared" si="65"/>
        <v>3892.5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39</v>
      </c>
      <c r="P868">
        <f t="shared" si="65"/>
        <v>705.82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20000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39</v>
      </c>
      <c r="P869">
        <f t="shared" si="65"/>
        <v>704.55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20000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39</v>
      </c>
      <c r="P870">
        <f t="shared" si="65"/>
        <v>7733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20000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39</v>
      </c>
      <c r="P871">
        <f t="shared" si="65"/>
        <v>2570.4299999999998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>
        <f t="shared" si="65"/>
        <v>1540.39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20000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38</v>
      </c>
      <c r="P873">
        <f t="shared" si="65"/>
        <v>640.41999999999996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20000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38</v>
      </c>
      <c r="P874">
        <f t="shared" si="65"/>
        <v>3835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20000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38</v>
      </c>
      <c r="P875">
        <f t="shared" si="65"/>
        <v>1533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>
      <c r="A876">
        <v>874</v>
      </c>
      <c r="B876" s="3" t="s">
        <v>875</v>
      </c>
      <c r="C876" s="3" t="s">
        <v>4984</v>
      </c>
      <c r="D876" s="6">
        <v>20000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38</v>
      </c>
      <c r="P876">
        <f t="shared" si="65"/>
        <v>364.52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20000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38</v>
      </c>
      <c r="P877" t="str">
        <f t="shared" si="65"/>
        <v>No Backers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20000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38</v>
      </c>
      <c r="P878">
        <f t="shared" si="65"/>
        <v>169.33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</v>
      </c>
      <c r="P879">
        <f t="shared" si="65"/>
        <v>262.66000000000003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20000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38</v>
      </c>
      <c r="P880">
        <f t="shared" si="65"/>
        <v>3797.72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20000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38</v>
      </c>
      <c r="P881">
        <f t="shared" si="65"/>
        <v>252.53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20000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38</v>
      </c>
      <c r="P882">
        <f t="shared" si="65"/>
        <v>944.88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20000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38</v>
      </c>
      <c r="P883">
        <f t="shared" si="65"/>
        <v>7555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20000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38</v>
      </c>
      <c r="P884">
        <f t="shared" si="65"/>
        <v>538.57000000000005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>
      <c r="A885">
        <v>883</v>
      </c>
      <c r="B885" s="3" t="s">
        <v>884</v>
      </c>
      <c r="C885" s="3" t="s">
        <v>4993</v>
      </c>
      <c r="D885" s="6">
        <v>20000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38</v>
      </c>
      <c r="P885">
        <f t="shared" si="65"/>
        <v>313.75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38</v>
      </c>
      <c r="P886">
        <f t="shared" si="65"/>
        <v>3763.5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20000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38</v>
      </c>
      <c r="P887">
        <f t="shared" si="65"/>
        <v>358.34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20000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38</v>
      </c>
      <c r="P888">
        <f t="shared" si="65"/>
        <v>1074.29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20000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38</v>
      </c>
      <c r="P889" t="str">
        <f t="shared" si="65"/>
        <v>No Backers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20000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38</v>
      </c>
      <c r="P890">
        <f t="shared" si="65"/>
        <v>1875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20000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37</v>
      </c>
      <c r="P891">
        <f t="shared" si="65"/>
        <v>234.22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>
      <c r="A892">
        <v>890</v>
      </c>
      <c r="B892" s="3" t="s">
        <v>891</v>
      </c>
      <c r="C892" s="3" t="s">
        <v>5000</v>
      </c>
      <c r="D892" s="6">
        <v>20000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37</v>
      </c>
      <c r="P892">
        <f t="shared" si="65"/>
        <v>1861.29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37</v>
      </c>
      <c r="P893">
        <f t="shared" ref="P893:P956" si="70">IFERROR(ROUND(E893/L893,2),"No Backers")</f>
        <v>825.94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20000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37</v>
      </c>
      <c r="P894">
        <f t="shared" si="70"/>
        <v>436.18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</v>
      </c>
      <c r="P895">
        <f t="shared" si="70"/>
        <v>1482.4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>
        <f t="shared" si="70"/>
        <v>139.57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20000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37</v>
      </c>
      <c r="P897">
        <f t="shared" si="70"/>
        <v>1054.72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20000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37</v>
      </c>
      <c r="P898">
        <f t="shared" si="70"/>
        <v>102.29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37</v>
      </c>
      <c r="P899" t="str">
        <f t="shared" si="70"/>
        <v>No Backers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20000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37</v>
      </c>
      <c r="P900">
        <f t="shared" si="70"/>
        <v>3670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20000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917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20000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37</v>
      </c>
      <c r="P902">
        <f t="shared" si="70"/>
        <v>3663.44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20000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37</v>
      </c>
      <c r="P903" t="str">
        <f t="shared" si="70"/>
        <v>No Backers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20000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36</v>
      </c>
      <c r="P904">
        <f t="shared" si="70"/>
        <v>2408.67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20000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36</v>
      </c>
      <c r="P905">
        <f t="shared" si="70"/>
        <v>1805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20000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36</v>
      </c>
      <c r="P906">
        <f t="shared" si="70"/>
        <v>2406.33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20000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36</v>
      </c>
      <c r="P907">
        <f t="shared" si="70"/>
        <v>1201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20000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36</v>
      </c>
      <c r="P908" t="str">
        <f t="shared" si="70"/>
        <v>No Backers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36</v>
      </c>
      <c r="P909" t="str">
        <f t="shared" si="70"/>
        <v>No Backers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20000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36</v>
      </c>
      <c r="P910" t="str">
        <f t="shared" si="70"/>
        <v>No Backers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20000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36</v>
      </c>
      <c r="P911">
        <f t="shared" si="70"/>
        <v>895.02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20000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36</v>
      </c>
      <c r="P912">
        <f t="shared" si="70"/>
        <v>1428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20000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36</v>
      </c>
      <c r="P913" t="str">
        <f t="shared" si="70"/>
        <v>No Backers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20000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35</v>
      </c>
      <c r="P914">
        <f t="shared" si="70"/>
        <v>3531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20000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35</v>
      </c>
      <c r="P915">
        <f t="shared" si="70"/>
        <v>293.89999999999998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20000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35</v>
      </c>
      <c r="P916" t="str">
        <f t="shared" si="70"/>
        <v>No Backers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20000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35</v>
      </c>
      <c r="P917">
        <f t="shared" si="70"/>
        <v>782.22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20000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35</v>
      </c>
      <c r="P918" t="str">
        <f t="shared" si="70"/>
        <v>No Backers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20000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35</v>
      </c>
      <c r="P919">
        <f t="shared" si="70"/>
        <v>7015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>
      <c r="A920">
        <v>918</v>
      </c>
      <c r="B920" s="3" t="s">
        <v>919</v>
      </c>
      <c r="C920" s="3" t="s">
        <v>5028</v>
      </c>
      <c r="D920" s="6">
        <v>20000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35</v>
      </c>
      <c r="P920">
        <f t="shared" si="70"/>
        <v>701.1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>
        <f t="shared" si="70"/>
        <v>7003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20000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35</v>
      </c>
      <c r="P922" t="str">
        <f t="shared" si="70"/>
        <v>No Backers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35</v>
      </c>
      <c r="P923">
        <f t="shared" si="70"/>
        <v>348.1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35</v>
      </c>
      <c r="P924">
        <f t="shared" si="70"/>
        <v>230.83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20000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35</v>
      </c>
      <c r="P925">
        <f t="shared" si="70"/>
        <v>1150.67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20000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34</v>
      </c>
      <c r="P926">
        <f t="shared" si="70"/>
        <v>457.53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20000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34</v>
      </c>
      <c r="P927">
        <f t="shared" si="70"/>
        <v>1370.6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20000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34</v>
      </c>
      <c r="P928" t="str">
        <f t="shared" si="70"/>
        <v>No Backers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 t="str">
        <f t="shared" si="70"/>
        <v>No Backers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34</v>
      </c>
      <c r="P930">
        <f t="shared" si="70"/>
        <v>241.25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20000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34</v>
      </c>
      <c r="P931" t="str">
        <f t="shared" si="70"/>
        <v>No Backers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20000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34</v>
      </c>
      <c r="P932">
        <f t="shared" si="70"/>
        <v>1341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34</v>
      </c>
      <c r="P933">
        <f t="shared" si="70"/>
        <v>957.14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33</v>
      </c>
      <c r="P934">
        <f t="shared" si="70"/>
        <v>223.03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</v>
      </c>
      <c r="P935">
        <f t="shared" si="70"/>
        <v>3342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20000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33</v>
      </c>
      <c r="P936">
        <f t="shared" si="70"/>
        <v>222.67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33</v>
      </c>
      <c r="P937">
        <f t="shared" si="70"/>
        <v>3331.5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20000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33</v>
      </c>
      <c r="P938" t="str">
        <f t="shared" si="70"/>
        <v>No Backers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20000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33</v>
      </c>
      <c r="P939">
        <f t="shared" si="70"/>
        <v>3323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20000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33</v>
      </c>
      <c r="P940">
        <f t="shared" si="70"/>
        <v>6645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33</v>
      </c>
      <c r="P941">
        <f t="shared" si="70"/>
        <v>3316.5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19980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33</v>
      </c>
      <c r="P942">
        <f t="shared" si="70"/>
        <v>473.74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19800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33</v>
      </c>
      <c r="P943">
        <f t="shared" si="70"/>
        <v>213.81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>
      <c r="A944">
        <v>942</v>
      </c>
      <c r="B944" s="3" t="s">
        <v>943</v>
      </c>
      <c r="C944" s="3" t="s">
        <v>5052</v>
      </c>
      <c r="D944" s="6">
        <v>19500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34</v>
      </c>
      <c r="P944">
        <f t="shared" si="70"/>
        <v>413.13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19500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34</v>
      </c>
      <c r="P945">
        <f t="shared" si="70"/>
        <v>549.33000000000004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19000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35</v>
      </c>
      <c r="P946">
        <f t="shared" si="70"/>
        <v>68.39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19000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35</v>
      </c>
      <c r="P947">
        <f t="shared" si="70"/>
        <v>409.69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>
      <c r="A948">
        <v>946</v>
      </c>
      <c r="B948" s="3" t="s">
        <v>947</v>
      </c>
      <c r="C948" s="3" t="s">
        <v>5056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34</v>
      </c>
      <c r="P948">
        <f t="shared" si="70"/>
        <v>1308.2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19000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34</v>
      </c>
      <c r="P949" t="str">
        <f t="shared" si="70"/>
        <v>No Backers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>
      <c r="A950">
        <v>948</v>
      </c>
      <c r="B950" s="3" t="s">
        <v>949</v>
      </c>
      <c r="C950" s="3" t="s">
        <v>5058</v>
      </c>
      <c r="D950" s="6">
        <v>19000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34</v>
      </c>
      <c r="P950">
        <f t="shared" si="70"/>
        <v>814.38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18950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34</v>
      </c>
      <c r="P951">
        <f t="shared" si="70"/>
        <v>930.14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18900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34</v>
      </c>
      <c r="P952">
        <f t="shared" si="70"/>
        <v>271.08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18800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35</v>
      </c>
      <c r="P953">
        <f t="shared" si="70"/>
        <v>53.76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18500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35</v>
      </c>
      <c r="P954">
        <f t="shared" si="70"/>
        <v>33.159999999999997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18500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35</v>
      </c>
      <c r="P955">
        <f t="shared" si="70"/>
        <v>1300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18500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35</v>
      </c>
      <c r="P956">
        <f t="shared" si="70"/>
        <v>88.84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18500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35</v>
      </c>
      <c r="P957">
        <f t="shared" ref="P957:P1020" si="75">IFERROR(ROUND(E957/L957,2),"No Backers")</f>
        <v>69.23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18500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35</v>
      </c>
      <c r="P958">
        <f t="shared" si="75"/>
        <v>376.5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18500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35</v>
      </c>
      <c r="P959">
        <f t="shared" si="75"/>
        <v>912.57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>
      <c r="A960">
        <v>958</v>
      </c>
      <c r="B960" s="3" t="s">
        <v>959</v>
      </c>
      <c r="C960" s="3" t="s">
        <v>5068</v>
      </c>
      <c r="D960" s="6">
        <v>18500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35</v>
      </c>
      <c r="P960">
        <f t="shared" si="75"/>
        <v>375.71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35</v>
      </c>
      <c r="P961">
        <f t="shared" si="75"/>
        <v>37.32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18000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35</v>
      </c>
      <c r="P962">
        <f t="shared" si="75"/>
        <v>33.909999999999997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18000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35</v>
      </c>
      <c r="P963">
        <f t="shared" si="75"/>
        <v>57.94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18000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35</v>
      </c>
      <c r="P964">
        <f t="shared" si="75"/>
        <v>171.89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18000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35</v>
      </c>
      <c r="P965">
        <f t="shared" si="75"/>
        <v>706.67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18000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35</v>
      </c>
      <c r="P966">
        <f t="shared" si="75"/>
        <v>217.52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35</v>
      </c>
      <c r="P967">
        <f t="shared" si="75"/>
        <v>1050.29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18000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35</v>
      </c>
      <c r="P968">
        <f t="shared" si="75"/>
        <v>210.03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18000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35</v>
      </c>
      <c r="P969">
        <f t="shared" si="75"/>
        <v>77.78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18000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35</v>
      </c>
      <c r="P970">
        <f t="shared" si="75"/>
        <v>1575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18000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35</v>
      </c>
      <c r="P971">
        <f t="shared" si="75"/>
        <v>568.91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>
      <c r="A972">
        <v>970</v>
      </c>
      <c r="B972" s="3" t="s">
        <v>971</v>
      </c>
      <c r="C972" s="3" t="s">
        <v>5080</v>
      </c>
      <c r="D972" s="6">
        <v>18000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35</v>
      </c>
      <c r="P972">
        <f t="shared" si="75"/>
        <v>446.93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18000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35</v>
      </c>
      <c r="P973">
        <f t="shared" si="75"/>
        <v>1248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18000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138.56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18000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35</v>
      </c>
      <c r="P975">
        <f t="shared" si="75"/>
        <v>777.5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18000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35</v>
      </c>
      <c r="P976">
        <f t="shared" si="75"/>
        <v>2071.85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18000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35</v>
      </c>
      <c r="P977">
        <f t="shared" si="75"/>
        <v>258.95999999999998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18000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35</v>
      </c>
      <c r="P978">
        <f t="shared" si="75"/>
        <v>345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18000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517.41999999999996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18000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34</v>
      </c>
      <c r="P980">
        <f t="shared" si="75"/>
        <v>50.46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18000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34</v>
      </c>
      <c r="P981">
        <f t="shared" si="75"/>
        <v>64.39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>
      <c r="A982">
        <v>980</v>
      </c>
      <c r="B982" s="3" t="s">
        <v>981</v>
      </c>
      <c r="C982" s="3" t="s">
        <v>5090</v>
      </c>
      <c r="D982" s="6">
        <v>18000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34</v>
      </c>
      <c r="P982">
        <f t="shared" si="75"/>
        <v>198.55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>
      <c r="A983">
        <v>981</v>
      </c>
      <c r="B983" s="3" t="s">
        <v>982</v>
      </c>
      <c r="C983" s="3" t="s">
        <v>5091</v>
      </c>
      <c r="D983" s="6">
        <v>17600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35</v>
      </c>
      <c r="P983">
        <f t="shared" si="75"/>
        <v>1536.57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>
        <f t="shared" si="75"/>
        <v>2047.33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17500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35</v>
      </c>
      <c r="P985">
        <f t="shared" si="75"/>
        <v>34.25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17500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35</v>
      </c>
      <c r="P986">
        <f t="shared" si="75"/>
        <v>2040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17500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35</v>
      </c>
      <c r="P987">
        <f t="shared" si="75"/>
        <v>266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>
      <c r="A988">
        <v>986</v>
      </c>
      <c r="B988" s="3" t="s">
        <v>987</v>
      </c>
      <c r="C988" s="3" t="s">
        <v>5096</v>
      </c>
      <c r="D988" s="6">
        <v>17500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35</v>
      </c>
      <c r="P988">
        <f t="shared" si="75"/>
        <v>265.7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17482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35</v>
      </c>
      <c r="P989">
        <f t="shared" si="75"/>
        <v>148.97999999999999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17100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36</v>
      </c>
      <c r="P990" t="str">
        <f t="shared" si="75"/>
        <v>No Backers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>
      <c r="A991">
        <v>989</v>
      </c>
      <c r="B991" s="3" t="s">
        <v>990</v>
      </c>
      <c r="C991" s="3" t="s">
        <v>5099</v>
      </c>
      <c r="D991" s="6">
        <v>17000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36</v>
      </c>
      <c r="P991">
        <f t="shared" si="75"/>
        <v>190.63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17000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36</v>
      </c>
      <c r="P992">
        <f t="shared" si="75"/>
        <v>3043.13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17000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36</v>
      </c>
      <c r="P993">
        <f t="shared" si="75"/>
        <v>868.57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17000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36</v>
      </c>
      <c r="P994">
        <f t="shared" si="75"/>
        <v>1520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17000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36</v>
      </c>
      <c r="P995">
        <f t="shared" si="75"/>
        <v>31.01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17000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36</v>
      </c>
      <c r="P996">
        <f t="shared" si="75"/>
        <v>551.91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36</v>
      </c>
      <c r="P997">
        <f t="shared" si="75"/>
        <v>673.44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17000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36</v>
      </c>
      <c r="P998">
        <f t="shared" si="75"/>
        <v>1212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16870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36</v>
      </c>
      <c r="P999">
        <f t="shared" si="75"/>
        <v>757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16700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36</v>
      </c>
      <c r="P1000">
        <f t="shared" si="75"/>
        <v>26.43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16500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37</v>
      </c>
      <c r="P1001">
        <f t="shared" si="75"/>
        <v>151.05000000000001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16500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37</v>
      </c>
      <c r="P1002">
        <f t="shared" si="75"/>
        <v>1006.93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 s="6">
        <v>16350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37</v>
      </c>
      <c r="P1003">
        <f t="shared" si="75"/>
        <v>1510.39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16300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37</v>
      </c>
      <c r="P1004">
        <f t="shared" si="75"/>
        <v>274.5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16000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38</v>
      </c>
      <c r="P1005">
        <f t="shared" si="75"/>
        <v>402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16000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38</v>
      </c>
      <c r="P1006">
        <f t="shared" si="75"/>
        <v>63.46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 s="6">
        <v>16000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38</v>
      </c>
      <c r="P1007">
        <f t="shared" si="75"/>
        <v>37.43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16000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38</v>
      </c>
      <c r="P1008">
        <f t="shared" si="75"/>
        <v>753.13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16000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38</v>
      </c>
      <c r="P1009">
        <f t="shared" si="75"/>
        <v>79.28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16000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38</v>
      </c>
      <c r="P1010">
        <f t="shared" si="75"/>
        <v>6020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 s="6">
        <v>16000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38</v>
      </c>
      <c r="P1011">
        <f t="shared" si="75"/>
        <v>59.59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16000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38</v>
      </c>
      <c r="P1012">
        <f t="shared" si="75"/>
        <v>1504.75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16000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38</v>
      </c>
      <c r="P1013">
        <f t="shared" si="75"/>
        <v>6007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16000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38</v>
      </c>
      <c r="P1014">
        <f t="shared" si="75"/>
        <v>7.74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16000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38</v>
      </c>
      <c r="P1015">
        <f t="shared" si="75"/>
        <v>66.67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15500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39</v>
      </c>
      <c r="P1016">
        <f t="shared" si="75"/>
        <v>375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15500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39</v>
      </c>
      <c r="P1017">
        <f t="shared" si="75"/>
        <v>1000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15000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40</v>
      </c>
      <c r="P1018">
        <f t="shared" si="75"/>
        <v>157.88999999999999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15000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40</v>
      </c>
      <c r="P1019">
        <f t="shared" si="75"/>
        <v>16.899999999999999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15000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40</v>
      </c>
      <c r="P1020">
        <f t="shared" si="75"/>
        <v>857.14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 s="6">
        <v>15000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40</v>
      </c>
      <c r="P1021">
        <f t="shared" ref="P1021:P1084" si="80">IFERROR(ROUND(E1021/L1021,2),"No Backers")</f>
        <v>14.96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40</v>
      </c>
      <c r="P1022">
        <f t="shared" si="80"/>
        <v>198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15000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39</v>
      </c>
      <c r="P1023">
        <f t="shared" si="80"/>
        <v>12.39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39</v>
      </c>
      <c r="P1024">
        <f t="shared" si="80"/>
        <v>79.86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15000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39</v>
      </c>
      <c r="P1025">
        <f t="shared" si="80"/>
        <v>45.09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15000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39</v>
      </c>
      <c r="P1026">
        <f t="shared" si="80"/>
        <v>96.79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 s="6">
        <v>15000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39</v>
      </c>
      <c r="P1027">
        <f t="shared" si="80"/>
        <v>5.51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 s="6">
        <v>15000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39</v>
      </c>
      <c r="P1028">
        <f t="shared" si="80"/>
        <v>48.16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15000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39</v>
      </c>
      <c r="P1029">
        <f t="shared" si="80"/>
        <v>52.93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15000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39</v>
      </c>
      <c r="P1030">
        <f t="shared" si="80"/>
        <v>22.98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39</v>
      </c>
      <c r="P1031">
        <f t="shared" si="80"/>
        <v>41.52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39</v>
      </c>
      <c r="P1032">
        <f t="shared" si="80"/>
        <v>36.76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 s="6">
        <v>15000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39</v>
      </c>
      <c r="P1033">
        <f t="shared" si="80"/>
        <v>58.91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39</v>
      </c>
      <c r="P1034">
        <f t="shared" si="80"/>
        <v>60.74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15000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39</v>
      </c>
      <c r="P1035">
        <f t="shared" si="80"/>
        <v>215.7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39</v>
      </c>
      <c r="P1036">
        <f t="shared" si="80"/>
        <v>35.020000000000003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39</v>
      </c>
      <c r="P1037">
        <f t="shared" si="80"/>
        <v>76.319999999999993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38</v>
      </c>
      <c r="P1038">
        <f t="shared" si="80"/>
        <v>27.35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15000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38</v>
      </c>
      <c r="P1039">
        <f t="shared" si="80"/>
        <v>274.14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</v>
      </c>
      <c r="P1040">
        <f t="shared" si="80"/>
        <v>94.08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38</v>
      </c>
      <c r="P1041">
        <f t="shared" si="80"/>
        <v>190.43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15000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38</v>
      </c>
      <c r="P1042">
        <f t="shared" si="80"/>
        <v>5700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15000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38</v>
      </c>
      <c r="P1043" t="str">
        <f t="shared" si="80"/>
        <v>No Backers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15000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38</v>
      </c>
      <c r="P1044">
        <f t="shared" si="80"/>
        <v>5680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38</v>
      </c>
      <c r="P1045">
        <f t="shared" si="80"/>
        <v>19.43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15000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38</v>
      </c>
      <c r="P1046">
        <f t="shared" si="80"/>
        <v>2835.56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15000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38</v>
      </c>
      <c r="P1047">
        <f t="shared" si="80"/>
        <v>708.25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15000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38</v>
      </c>
      <c r="P1048" t="str">
        <f t="shared" si="80"/>
        <v>No Backers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15000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38</v>
      </c>
      <c r="P1049">
        <f t="shared" si="80"/>
        <v>5660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>
        <f t="shared" si="80"/>
        <v>1413.9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38</v>
      </c>
      <c r="P1051" t="str">
        <f t="shared" si="80"/>
        <v>No Backers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15000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38</v>
      </c>
      <c r="P1052" t="str">
        <f t="shared" si="80"/>
        <v>No Backers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15000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38</v>
      </c>
      <c r="P1053" t="str">
        <f t="shared" si="80"/>
        <v>No Backers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15000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38</v>
      </c>
      <c r="P1054" t="str">
        <f t="shared" si="80"/>
        <v>No Backers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</v>
      </c>
      <c r="P1055">
        <f t="shared" si="80"/>
        <v>5623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37</v>
      </c>
      <c r="P1056" t="str">
        <f t="shared" si="80"/>
        <v>No Backers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15000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37</v>
      </c>
      <c r="P1057" t="str">
        <f t="shared" si="80"/>
        <v>No Backers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15000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37</v>
      </c>
      <c r="P1058" t="str">
        <f t="shared" si="80"/>
        <v>No Backers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15000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37</v>
      </c>
      <c r="P1059" t="str">
        <f t="shared" si="80"/>
        <v>No Backers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15000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37</v>
      </c>
      <c r="P1060" t="str">
        <f t="shared" si="80"/>
        <v>No Backers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37</v>
      </c>
      <c r="P1061" t="str">
        <f t="shared" si="80"/>
        <v>No Backers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15000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37</v>
      </c>
      <c r="P1062">
        <f t="shared" si="80"/>
        <v>5580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15000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37</v>
      </c>
      <c r="P1063" t="str">
        <f t="shared" si="80"/>
        <v>No Backers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37</v>
      </c>
      <c r="P1064">
        <f t="shared" si="80"/>
        <v>1392.5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15000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37</v>
      </c>
      <c r="P1065" t="str">
        <f t="shared" si="80"/>
        <v>No Backers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15000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37</v>
      </c>
      <c r="P1066">
        <f t="shared" si="80"/>
        <v>45.16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15000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37</v>
      </c>
      <c r="P1067">
        <f t="shared" si="80"/>
        <v>1108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37</v>
      </c>
      <c r="P1068">
        <f t="shared" si="80"/>
        <v>37.4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15000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37</v>
      </c>
      <c r="P1069">
        <f t="shared" si="80"/>
        <v>553.5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 s="6">
        <v>15000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37</v>
      </c>
      <c r="P1070">
        <f t="shared" si="80"/>
        <v>1381.5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15000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37</v>
      </c>
      <c r="P1071">
        <f t="shared" si="80"/>
        <v>262.67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37</v>
      </c>
      <c r="P1072">
        <f t="shared" si="80"/>
        <v>2755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15000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37</v>
      </c>
      <c r="P1073" t="str">
        <f t="shared" si="80"/>
        <v>No Backers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15000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37</v>
      </c>
      <c r="P1074">
        <f t="shared" si="80"/>
        <v>1377.25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15000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37</v>
      </c>
      <c r="P1075">
        <f t="shared" si="80"/>
        <v>5504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 s="6">
        <v>15000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37</v>
      </c>
      <c r="P1076">
        <f t="shared" si="80"/>
        <v>183.37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15000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37</v>
      </c>
      <c r="P1077">
        <f t="shared" si="80"/>
        <v>1833.33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15000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37</v>
      </c>
      <c r="P1078">
        <f t="shared" si="80"/>
        <v>5.64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15000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37</v>
      </c>
      <c r="P1079">
        <f t="shared" si="80"/>
        <v>32.82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 s="6">
        <v>15000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37</v>
      </c>
      <c r="P1080">
        <f t="shared" si="80"/>
        <v>1095.5999999999999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15000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36</v>
      </c>
      <c r="P1081">
        <f t="shared" si="80"/>
        <v>303.83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15000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36</v>
      </c>
      <c r="P1082">
        <f t="shared" si="80"/>
        <v>55.77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15000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36</v>
      </c>
      <c r="P1083">
        <f t="shared" si="80"/>
        <v>1365.5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 s="6">
        <v>15000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36</v>
      </c>
      <c r="P1084">
        <f t="shared" si="80"/>
        <v>1818.67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15000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36</v>
      </c>
      <c r="P1085">
        <f t="shared" ref="P1085:P1148" si="85">IFERROR(ROUND(E1085/L1085,2),"No Backers")</f>
        <v>5452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15000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36</v>
      </c>
      <c r="P1086" t="str">
        <f t="shared" si="85"/>
        <v>No Backers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 s="6">
        <v>15000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36</v>
      </c>
      <c r="P1087">
        <f t="shared" si="85"/>
        <v>604.11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36</v>
      </c>
      <c r="P1088">
        <f t="shared" si="85"/>
        <v>2716.5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36</v>
      </c>
      <c r="P1089" t="str">
        <f t="shared" si="85"/>
        <v>No Backers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15000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36</v>
      </c>
      <c r="P1090">
        <f t="shared" si="85"/>
        <v>36.94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36</v>
      </c>
      <c r="P1091">
        <f t="shared" si="85"/>
        <v>110.65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15000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36</v>
      </c>
      <c r="P1092">
        <f t="shared" si="85"/>
        <v>5414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15000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36</v>
      </c>
      <c r="P1093">
        <f t="shared" si="85"/>
        <v>2705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15000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36</v>
      </c>
      <c r="P1094">
        <f t="shared" si="85"/>
        <v>772.86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15000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36</v>
      </c>
      <c r="P1095">
        <f t="shared" si="85"/>
        <v>1349.75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36</v>
      </c>
      <c r="P1096">
        <f t="shared" si="85"/>
        <v>199.85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36</v>
      </c>
      <c r="P1097">
        <f t="shared" si="85"/>
        <v>57.34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36</v>
      </c>
      <c r="P1098">
        <f t="shared" si="85"/>
        <v>185.82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36</v>
      </c>
      <c r="P1099">
        <f t="shared" si="85"/>
        <v>768.65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36</v>
      </c>
      <c r="P1100">
        <f t="shared" si="85"/>
        <v>244.55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 s="6">
        <v>15000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36</v>
      </c>
      <c r="P1101">
        <f t="shared" si="85"/>
        <v>5376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15000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36</v>
      </c>
      <c r="P1102">
        <f t="shared" si="85"/>
        <v>536.6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15000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36</v>
      </c>
      <c r="P1103">
        <f t="shared" si="85"/>
        <v>893.33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15000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36</v>
      </c>
      <c r="P1104">
        <f t="shared" si="85"/>
        <v>223.3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>
        <f t="shared" si="85"/>
        <v>357.2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15000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36</v>
      </c>
      <c r="P1106">
        <f t="shared" si="85"/>
        <v>144.72999999999999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 s="6">
        <v>15000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36</v>
      </c>
      <c r="P1107">
        <f t="shared" si="85"/>
        <v>267.14999999999998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15000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36</v>
      </c>
      <c r="P1108">
        <f t="shared" si="85"/>
        <v>761.57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36</v>
      </c>
      <c r="P1109" t="str">
        <f t="shared" si="85"/>
        <v>No Backers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36</v>
      </c>
      <c r="P1110">
        <f t="shared" si="85"/>
        <v>253.71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15000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35</v>
      </c>
      <c r="P1111">
        <f t="shared" si="85"/>
        <v>1774.34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15000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35</v>
      </c>
      <c r="P1112">
        <f t="shared" si="85"/>
        <v>483.82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15000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35</v>
      </c>
      <c r="P1113">
        <f t="shared" si="85"/>
        <v>5308.26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15000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35</v>
      </c>
      <c r="P1114">
        <f t="shared" si="85"/>
        <v>16.989999999999998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15000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35</v>
      </c>
      <c r="P1115">
        <f t="shared" si="85"/>
        <v>5297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15000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35</v>
      </c>
      <c r="P1116">
        <f t="shared" si="85"/>
        <v>1765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15000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35</v>
      </c>
      <c r="P1117">
        <f t="shared" si="85"/>
        <v>1322.75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 s="6">
        <v>15000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35</v>
      </c>
      <c r="P1118">
        <f t="shared" si="85"/>
        <v>528.5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35</v>
      </c>
      <c r="P1119">
        <f t="shared" si="85"/>
        <v>658.88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15000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35</v>
      </c>
      <c r="P1120">
        <f t="shared" si="85"/>
        <v>1754.33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 s="6">
        <v>15000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35</v>
      </c>
      <c r="P1121">
        <f t="shared" si="85"/>
        <v>5260.92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 s="6">
        <v>15000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35</v>
      </c>
      <c r="P1122" t="str">
        <f t="shared" si="85"/>
        <v>No Backers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15000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35</v>
      </c>
      <c r="P1123">
        <f t="shared" si="85"/>
        <v>1051.8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 s="6">
        <v>15000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35</v>
      </c>
      <c r="P1124" t="str">
        <f t="shared" si="85"/>
        <v>No Backers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15000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35</v>
      </c>
      <c r="P1125">
        <f t="shared" si="85"/>
        <v>1750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15000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35</v>
      </c>
      <c r="P1126">
        <f t="shared" si="85"/>
        <v>748.57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15000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35</v>
      </c>
      <c r="P1127" t="str">
        <f t="shared" si="85"/>
        <v>No Backers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15000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35</v>
      </c>
      <c r="P1128">
        <f t="shared" si="85"/>
        <v>2617.5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15000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35</v>
      </c>
      <c r="P1129">
        <f t="shared" si="85"/>
        <v>227.57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15000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35</v>
      </c>
      <c r="P1130">
        <f t="shared" si="85"/>
        <v>5233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15000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35</v>
      </c>
      <c r="P1131">
        <f t="shared" si="85"/>
        <v>2616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15000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35</v>
      </c>
      <c r="P1132">
        <f t="shared" si="85"/>
        <v>1742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15000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35</v>
      </c>
      <c r="P1133" t="str">
        <f t="shared" si="85"/>
        <v>No Backers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35</v>
      </c>
      <c r="P1134">
        <f t="shared" si="85"/>
        <v>401.69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15000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35</v>
      </c>
      <c r="P1135">
        <f t="shared" si="85"/>
        <v>5221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15000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35</v>
      </c>
      <c r="P1136">
        <f t="shared" si="85"/>
        <v>5221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15000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35</v>
      </c>
      <c r="P1137">
        <f t="shared" si="85"/>
        <v>5212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15000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35</v>
      </c>
      <c r="P1138">
        <f t="shared" si="85"/>
        <v>867.08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15000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35</v>
      </c>
      <c r="P1139">
        <f t="shared" si="85"/>
        <v>133.33000000000001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15000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35</v>
      </c>
      <c r="P1140">
        <f t="shared" si="85"/>
        <v>1300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15000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35</v>
      </c>
      <c r="P1141">
        <f t="shared" si="85"/>
        <v>5195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15000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35</v>
      </c>
      <c r="P1142" t="str">
        <f t="shared" si="85"/>
        <v>No Backers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15000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35</v>
      </c>
      <c r="P1143" t="str">
        <f t="shared" si="85"/>
        <v>No Backers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15000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35</v>
      </c>
      <c r="P1144" t="str">
        <f t="shared" si="85"/>
        <v>No Backers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15000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34</v>
      </c>
      <c r="P1145">
        <f t="shared" si="85"/>
        <v>645.88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15000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34</v>
      </c>
      <c r="P1146" t="str">
        <f t="shared" si="85"/>
        <v>No Backers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14920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34</v>
      </c>
      <c r="P1147">
        <f t="shared" si="85"/>
        <v>5145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14500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35</v>
      </c>
      <c r="P1148">
        <f t="shared" si="85"/>
        <v>427.92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14500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35</v>
      </c>
      <c r="P1149" t="str">
        <f t="shared" ref="P1149:P1212" si="90">IFERROR(ROUND(E1149/L1149,2),"No Backers")</f>
        <v>No Backers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14500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35</v>
      </c>
      <c r="P1150">
        <f t="shared" si="90"/>
        <v>1705.33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14500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35</v>
      </c>
      <c r="P1151">
        <f t="shared" si="90"/>
        <v>2552.5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14440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35</v>
      </c>
      <c r="P1152">
        <f t="shared" si="90"/>
        <v>850.5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 s="6">
        <v>14000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36</v>
      </c>
      <c r="P1153" t="str">
        <f t="shared" si="90"/>
        <v>No Backers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36</v>
      </c>
      <c r="P1154">
        <f t="shared" si="90"/>
        <v>340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14000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36</v>
      </c>
      <c r="P1155">
        <f t="shared" si="90"/>
        <v>5096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14000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36</v>
      </c>
      <c r="P1156">
        <f t="shared" si="90"/>
        <v>1695.67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14000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36</v>
      </c>
      <c r="P1157">
        <f t="shared" si="90"/>
        <v>635.75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14000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36</v>
      </c>
      <c r="P1158" t="str">
        <f t="shared" si="90"/>
        <v>No Backers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14000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36</v>
      </c>
      <c r="P1159">
        <f t="shared" si="90"/>
        <v>1692.67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14000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36</v>
      </c>
      <c r="P1160">
        <f t="shared" si="90"/>
        <v>1690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14000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36</v>
      </c>
      <c r="P1161" t="str">
        <f t="shared" si="90"/>
        <v>No Backers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14000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36</v>
      </c>
      <c r="P1162">
        <f t="shared" si="90"/>
        <v>266.63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14000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36</v>
      </c>
      <c r="P1163" t="str">
        <f t="shared" si="90"/>
        <v>No Backers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 s="6">
        <v>14000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36</v>
      </c>
      <c r="P1164">
        <f t="shared" si="90"/>
        <v>2527.5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14000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36</v>
      </c>
      <c r="P1165" t="str">
        <f t="shared" si="90"/>
        <v>No Backers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37</v>
      </c>
      <c r="P1166" t="str">
        <f t="shared" si="90"/>
        <v>No Backers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13500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37</v>
      </c>
      <c r="P1167">
        <f t="shared" si="90"/>
        <v>202.04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13111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39</v>
      </c>
      <c r="P1168">
        <f t="shared" si="90"/>
        <v>631.35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13000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39</v>
      </c>
      <c r="P1169">
        <f t="shared" si="90"/>
        <v>315.63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13000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39</v>
      </c>
      <c r="P1170">
        <f t="shared" si="90"/>
        <v>1682.17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13000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39</v>
      </c>
      <c r="P1171">
        <f t="shared" si="90"/>
        <v>1681.67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13000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39</v>
      </c>
      <c r="P1172">
        <f t="shared" si="90"/>
        <v>2520.5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 s="6">
        <v>13000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39</v>
      </c>
      <c r="P1173">
        <f t="shared" si="90"/>
        <v>5040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 s="6">
        <v>13000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39</v>
      </c>
      <c r="P1174" t="str">
        <f t="shared" si="90"/>
        <v>No Backers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13000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39</v>
      </c>
      <c r="P1175">
        <f t="shared" si="90"/>
        <v>5025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13000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39</v>
      </c>
      <c r="P1176">
        <f t="shared" si="90"/>
        <v>264.42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13000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39</v>
      </c>
      <c r="P1177">
        <f t="shared" si="90"/>
        <v>557.33000000000004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13000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39</v>
      </c>
      <c r="P1178">
        <f t="shared" si="90"/>
        <v>5012.25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13000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39</v>
      </c>
      <c r="P1179" t="str">
        <f t="shared" si="90"/>
        <v>No Backers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13000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38</v>
      </c>
      <c r="P1180">
        <f t="shared" si="90"/>
        <v>5003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13000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38</v>
      </c>
      <c r="P1181">
        <f t="shared" si="90"/>
        <v>1000.2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 s="6">
        <v>13000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38</v>
      </c>
      <c r="P1182">
        <f t="shared" si="90"/>
        <v>58.83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 s="6">
        <v>13000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38</v>
      </c>
      <c r="P1183">
        <f t="shared" si="90"/>
        <v>1666.67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 s="6">
        <v>12999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38</v>
      </c>
      <c r="P1184">
        <f t="shared" si="90"/>
        <v>1250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12800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39</v>
      </c>
      <c r="P1185">
        <f t="shared" si="90"/>
        <v>1666.67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12700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39</v>
      </c>
      <c r="P1186">
        <f t="shared" si="90"/>
        <v>13.33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39</v>
      </c>
      <c r="P1187">
        <f t="shared" si="90"/>
        <v>45.05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12516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40</v>
      </c>
      <c r="P1188">
        <f t="shared" si="90"/>
        <v>40.26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12500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40</v>
      </c>
      <c r="P1189">
        <f t="shared" si="90"/>
        <v>70.569999999999993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12500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40</v>
      </c>
      <c r="P1190">
        <f t="shared" si="90"/>
        <v>58.11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39</v>
      </c>
      <c r="P1191">
        <f t="shared" si="90"/>
        <v>57.38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12500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39</v>
      </c>
      <c r="P1192">
        <f t="shared" si="90"/>
        <v>378.46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12500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39</v>
      </c>
      <c r="P1193">
        <f t="shared" si="90"/>
        <v>148.68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12500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39</v>
      </c>
      <c r="P1194">
        <f t="shared" si="90"/>
        <v>326.67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39</v>
      </c>
      <c r="P1195">
        <f t="shared" si="90"/>
        <v>17.91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>
        <f t="shared" si="90"/>
        <v>6.84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12500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39</v>
      </c>
      <c r="P1197">
        <f t="shared" si="90"/>
        <v>28.56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12500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39</v>
      </c>
      <c r="P1198">
        <f t="shared" si="90"/>
        <v>9.48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39</v>
      </c>
      <c r="P1199">
        <f t="shared" si="90"/>
        <v>15.37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39</v>
      </c>
      <c r="P1200">
        <f t="shared" si="90"/>
        <v>28.85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12100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40</v>
      </c>
      <c r="P1201">
        <f t="shared" si="90"/>
        <v>533.78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40</v>
      </c>
      <c r="P1202">
        <f t="shared" si="90"/>
        <v>46.61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12000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40</v>
      </c>
      <c r="P1203">
        <f t="shared" si="90"/>
        <v>43.21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12000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40</v>
      </c>
      <c r="P1204">
        <f t="shared" si="90"/>
        <v>17.690000000000001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12000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40</v>
      </c>
      <c r="P1205">
        <f t="shared" si="90"/>
        <v>47.37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40</v>
      </c>
      <c r="P1206">
        <f t="shared" si="90"/>
        <v>83.21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12000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39</v>
      </c>
      <c r="P1207">
        <f t="shared" si="90"/>
        <v>76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12000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39</v>
      </c>
      <c r="P1208">
        <f t="shared" si="90"/>
        <v>146.41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12000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39</v>
      </c>
      <c r="P1209">
        <f t="shared" si="90"/>
        <v>33.18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12000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39</v>
      </c>
      <c r="P1210">
        <f t="shared" si="90"/>
        <v>62.31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12000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39</v>
      </c>
      <c r="P1211">
        <f t="shared" si="90"/>
        <v>101.5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12000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39</v>
      </c>
      <c r="P1212">
        <f t="shared" si="90"/>
        <v>45.3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12000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39</v>
      </c>
      <c r="P1213">
        <f t="shared" ref="P1213:P1276" si="95">IFERROR(ROUND(E1213/L1213,2),"No Backers")</f>
        <v>776.67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39</v>
      </c>
      <c r="P1214">
        <f t="shared" si="95"/>
        <v>56.1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39</v>
      </c>
      <c r="P1215">
        <f t="shared" si="95"/>
        <v>43.04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39</v>
      </c>
      <c r="P1216">
        <f t="shared" si="95"/>
        <v>185.68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39</v>
      </c>
      <c r="P1217">
        <f t="shared" si="95"/>
        <v>8.4499999999999993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12000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39</v>
      </c>
      <c r="P1218">
        <f t="shared" si="95"/>
        <v>20.88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12000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39</v>
      </c>
      <c r="P1219">
        <f t="shared" si="95"/>
        <v>25.33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12000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39</v>
      </c>
      <c r="P1220">
        <f t="shared" si="95"/>
        <v>51.93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38</v>
      </c>
      <c r="P1221">
        <f t="shared" si="95"/>
        <v>18.22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12000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38</v>
      </c>
      <c r="P1222">
        <f t="shared" si="95"/>
        <v>32.799999999999997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38</v>
      </c>
      <c r="P1223">
        <f t="shared" si="95"/>
        <v>44.47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12000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38</v>
      </c>
      <c r="P1224">
        <f t="shared" si="95"/>
        <v>33.11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 s="6">
        <v>12000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38</v>
      </c>
      <c r="P1225">
        <f t="shared" si="95"/>
        <v>23.9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12000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38</v>
      </c>
      <c r="P1226">
        <f t="shared" si="95"/>
        <v>253.61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12000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38</v>
      </c>
      <c r="P1227">
        <f t="shared" si="95"/>
        <v>1519.71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12000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38</v>
      </c>
      <c r="P1228">
        <f t="shared" si="95"/>
        <v>113.98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12000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38</v>
      </c>
      <c r="P1229" t="str">
        <f t="shared" si="95"/>
        <v>No Backers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12000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38</v>
      </c>
      <c r="P1230">
        <f t="shared" si="95"/>
        <v>189.42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 s="6">
        <v>12000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38</v>
      </c>
      <c r="P1231">
        <f t="shared" si="95"/>
        <v>4545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12000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38</v>
      </c>
      <c r="P1232" t="str">
        <f t="shared" si="95"/>
        <v>No Backers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12000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38</v>
      </c>
      <c r="P1233" t="str">
        <f t="shared" si="95"/>
        <v>No Backers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12000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38</v>
      </c>
      <c r="P1234">
        <f t="shared" si="95"/>
        <v>4522.22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12000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38</v>
      </c>
      <c r="P1235">
        <f t="shared" si="95"/>
        <v>753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12000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38</v>
      </c>
      <c r="P1236" t="str">
        <f t="shared" si="95"/>
        <v>No Backers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12000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38</v>
      </c>
      <c r="P1237">
        <f t="shared" si="95"/>
        <v>752.74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12000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38</v>
      </c>
      <c r="P1238" t="str">
        <f t="shared" si="95"/>
        <v>No Backers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12000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38</v>
      </c>
      <c r="P1239" t="str">
        <f t="shared" si="95"/>
        <v>No Backers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12000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38</v>
      </c>
      <c r="P1240">
        <f t="shared" si="95"/>
        <v>1500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12000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38</v>
      </c>
      <c r="P1241" t="str">
        <f t="shared" si="95"/>
        <v>No Backers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 s="6">
        <v>12000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37</v>
      </c>
      <c r="P1242">
        <f t="shared" si="95"/>
        <v>560.25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 s="6">
        <v>12000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37</v>
      </c>
      <c r="P1243">
        <f t="shared" si="95"/>
        <v>131.09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12000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37</v>
      </c>
      <c r="P1244">
        <f t="shared" si="95"/>
        <v>4450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>
        <f t="shared" si="95"/>
        <v>116.92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12000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37</v>
      </c>
      <c r="P1246">
        <f t="shared" si="95"/>
        <v>98.4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37</v>
      </c>
      <c r="P1247">
        <f t="shared" si="95"/>
        <v>259.39999999999998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12000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37</v>
      </c>
      <c r="P1248">
        <f t="shared" si="95"/>
        <v>142.24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12000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37</v>
      </c>
      <c r="P1249">
        <f t="shared" si="95"/>
        <v>88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37</v>
      </c>
      <c r="P1250">
        <f t="shared" si="95"/>
        <v>74.510000000000005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37</v>
      </c>
      <c r="P1251">
        <f t="shared" si="95"/>
        <v>54.26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37</v>
      </c>
      <c r="P1252">
        <f t="shared" si="95"/>
        <v>8.64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37</v>
      </c>
      <c r="P1253">
        <f t="shared" si="95"/>
        <v>59.3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36</v>
      </c>
      <c r="P1254">
        <f t="shared" si="95"/>
        <v>31.01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36</v>
      </c>
      <c r="P1255">
        <f t="shared" si="95"/>
        <v>6.15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12000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36</v>
      </c>
      <c r="P1256">
        <f t="shared" si="95"/>
        <v>30.82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36</v>
      </c>
      <c r="P1257">
        <f t="shared" si="95"/>
        <v>39.840000000000003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37</v>
      </c>
      <c r="P1258">
        <f t="shared" si="95"/>
        <v>12.02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38</v>
      </c>
      <c r="P1259">
        <f t="shared" si="95"/>
        <v>24.66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38</v>
      </c>
      <c r="P1260">
        <f t="shared" si="95"/>
        <v>6.45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 s="6">
        <v>11500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38</v>
      </c>
      <c r="P1261">
        <f t="shared" si="95"/>
        <v>44.95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38</v>
      </c>
      <c r="P1262">
        <f t="shared" si="95"/>
        <v>58.28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38</v>
      </c>
      <c r="P1263">
        <f t="shared" si="95"/>
        <v>82.88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11180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39</v>
      </c>
      <c r="P1264">
        <f t="shared" si="95"/>
        <v>41.03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39</v>
      </c>
      <c r="P1265">
        <f t="shared" si="95"/>
        <v>105.03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11000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39</v>
      </c>
      <c r="P1266">
        <f t="shared" si="95"/>
        <v>126.56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39</v>
      </c>
      <c r="P1267">
        <f t="shared" si="95"/>
        <v>65.09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11000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39</v>
      </c>
      <c r="P1268">
        <f t="shared" si="95"/>
        <v>85.8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39</v>
      </c>
      <c r="P1269">
        <f t="shared" si="95"/>
        <v>26.92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39</v>
      </c>
      <c r="P1270">
        <f t="shared" si="95"/>
        <v>23.52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39</v>
      </c>
      <c r="P1271">
        <f t="shared" si="95"/>
        <v>20.75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39</v>
      </c>
      <c r="P1272">
        <f t="shared" si="95"/>
        <v>25.21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39</v>
      </c>
      <c r="P1273">
        <f t="shared" si="95"/>
        <v>137.1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11000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39</v>
      </c>
      <c r="P1274">
        <f t="shared" si="95"/>
        <v>151.68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 s="6">
        <v>10600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40</v>
      </c>
      <c r="P1275">
        <f t="shared" si="95"/>
        <v>78.569999999999993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10557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40</v>
      </c>
      <c r="P1276">
        <f t="shared" si="95"/>
        <v>9.06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10500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40</v>
      </c>
      <c r="P1277">
        <f t="shared" ref="P1277:P1340" si="100">IFERROR(ROUND(E1277/L1277,2),"No Backers")</f>
        <v>10.86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40</v>
      </c>
      <c r="P1278">
        <f t="shared" si="100"/>
        <v>62.04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40</v>
      </c>
      <c r="P1279">
        <f t="shared" si="100"/>
        <v>10.210000000000001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40</v>
      </c>
      <c r="P1280">
        <f t="shared" si="100"/>
        <v>22.13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10500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40</v>
      </c>
      <c r="P1281">
        <f t="shared" si="100"/>
        <v>22.17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40</v>
      </c>
      <c r="P1282">
        <f t="shared" si="100"/>
        <v>32.21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41</v>
      </c>
      <c r="P1283">
        <f t="shared" si="100"/>
        <v>56.5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41</v>
      </c>
      <c r="P1284">
        <f t="shared" si="100"/>
        <v>15.24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42</v>
      </c>
      <c r="P1285">
        <f t="shared" si="100"/>
        <v>189.82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10000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42</v>
      </c>
      <c r="P1286">
        <f t="shared" si="100"/>
        <v>134.71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10000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42</v>
      </c>
      <c r="P1287">
        <f t="shared" si="100"/>
        <v>66.19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10000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42</v>
      </c>
      <c r="P1288">
        <f t="shared" si="100"/>
        <v>207.6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10000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42</v>
      </c>
      <c r="P1289">
        <f t="shared" si="100"/>
        <v>166.04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10000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42</v>
      </c>
      <c r="P1290">
        <f t="shared" si="100"/>
        <v>68.03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41</v>
      </c>
      <c r="P1291">
        <f t="shared" si="100"/>
        <v>79.709999999999994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10000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41</v>
      </c>
      <c r="P1292">
        <f t="shared" si="100"/>
        <v>48.14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10000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41</v>
      </c>
      <c r="P1293">
        <f t="shared" si="100"/>
        <v>98.5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10000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41</v>
      </c>
      <c r="P1294">
        <f t="shared" si="100"/>
        <v>79.52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10000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41</v>
      </c>
      <c r="P1295">
        <f t="shared" si="100"/>
        <v>34.42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10000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41</v>
      </c>
      <c r="P1296">
        <f t="shared" si="100"/>
        <v>187.45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41</v>
      </c>
      <c r="P1297">
        <f t="shared" si="100"/>
        <v>64.36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10000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41</v>
      </c>
      <c r="P1298">
        <f t="shared" si="100"/>
        <v>178.39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10000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41</v>
      </c>
      <c r="P1299">
        <f t="shared" si="100"/>
        <v>17.190000000000001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10000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41</v>
      </c>
      <c r="P1300">
        <f t="shared" si="100"/>
        <v>123.94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41</v>
      </c>
      <c r="P1301">
        <f t="shared" si="100"/>
        <v>127.66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41</v>
      </c>
      <c r="P1302">
        <f t="shared" si="100"/>
        <v>170.21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41</v>
      </c>
      <c r="P1303">
        <f t="shared" si="100"/>
        <v>140.72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41</v>
      </c>
      <c r="P1304">
        <f t="shared" si="100"/>
        <v>81.56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41</v>
      </c>
      <c r="P1305">
        <f t="shared" si="100"/>
        <v>37.71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10000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41</v>
      </c>
      <c r="P1306">
        <f t="shared" si="100"/>
        <v>39.11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10000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41</v>
      </c>
      <c r="P1307">
        <f t="shared" si="100"/>
        <v>47.28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41</v>
      </c>
      <c r="P1308">
        <f t="shared" si="100"/>
        <v>11.42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10000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41</v>
      </c>
      <c r="P1309">
        <f t="shared" si="100"/>
        <v>90.11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>
        <f t="shared" si="100"/>
        <v>106.71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10000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41</v>
      </c>
      <c r="P1311">
        <f t="shared" si="100"/>
        <v>115.77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10000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41</v>
      </c>
      <c r="P1312">
        <f t="shared" si="100"/>
        <v>168.75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 s="6">
        <v>10000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41</v>
      </c>
      <c r="P1313">
        <f t="shared" si="100"/>
        <v>40.5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10000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40</v>
      </c>
      <c r="P1314">
        <f t="shared" si="100"/>
        <v>4045.93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10000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40</v>
      </c>
      <c r="P1315">
        <f t="shared" si="100"/>
        <v>33.11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40</v>
      </c>
      <c r="P1316">
        <f t="shared" si="100"/>
        <v>367.27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16.28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10000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40</v>
      </c>
      <c r="P1318">
        <f t="shared" si="100"/>
        <v>4035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10000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40</v>
      </c>
      <c r="P1319">
        <f t="shared" si="100"/>
        <v>212.11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10000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40</v>
      </c>
      <c r="P1320">
        <f t="shared" si="100"/>
        <v>29.84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10000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40</v>
      </c>
      <c r="P1321">
        <f t="shared" si="100"/>
        <v>446.89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40</v>
      </c>
      <c r="P1322">
        <f t="shared" si="100"/>
        <v>1340.33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 s="6">
        <v>10000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40</v>
      </c>
      <c r="P1323">
        <f t="shared" si="100"/>
        <v>574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10000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40</v>
      </c>
      <c r="P1324">
        <f t="shared" si="100"/>
        <v>1003.93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10000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40</v>
      </c>
      <c r="P1325">
        <f t="shared" si="100"/>
        <v>91.14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10000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40</v>
      </c>
      <c r="P1326">
        <f t="shared" si="100"/>
        <v>44.5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10000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40</v>
      </c>
      <c r="P1327">
        <f t="shared" si="100"/>
        <v>500.5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40</v>
      </c>
      <c r="P1328">
        <f t="shared" si="100"/>
        <v>363.82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10000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40</v>
      </c>
      <c r="P1329">
        <f t="shared" si="100"/>
        <v>97.57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10000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40</v>
      </c>
      <c r="P1330">
        <f t="shared" si="100"/>
        <v>266.68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10000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40</v>
      </c>
      <c r="P1331">
        <f t="shared" si="100"/>
        <v>444.44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10000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40</v>
      </c>
      <c r="P1332">
        <f t="shared" si="100"/>
        <v>80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10000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40</v>
      </c>
      <c r="P1333">
        <f t="shared" si="100"/>
        <v>117.65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40</v>
      </c>
      <c r="P1334" t="str">
        <f t="shared" si="100"/>
        <v>No Backers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10000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40</v>
      </c>
      <c r="P1335" t="str">
        <f t="shared" si="100"/>
        <v>No Backers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10000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40</v>
      </c>
      <c r="P1336">
        <f t="shared" si="100"/>
        <v>14.41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10000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40</v>
      </c>
      <c r="P1337">
        <f t="shared" si="100"/>
        <v>248.5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40</v>
      </c>
      <c r="P1338">
        <f t="shared" si="100"/>
        <v>17.73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10000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40</v>
      </c>
      <c r="P1339">
        <f t="shared" si="100"/>
        <v>28.25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 s="6">
        <v>10000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39</v>
      </c>
      <c r="P1340">
        <f t="shared" si="100"/>
        <v>262.52999999999997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10000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39</v>
      </c>
      <c r="P1341">
        <f t="shared" ref="P1341:P1404" si="105">IFERROR(ROUND(E1341/L1341,2),"No Backers")</f>
        <v>106.08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10000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39</v>
      </c>
      <c r="P1342" t="str">
        <f t="shared" si="105"/>
        <v>No Backers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 s="6">
        <v>10000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39</v>
      </c>
      <c r="P1343">
        <f t="shared" si="105"/>
        <v>85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10000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39</v>
      </c>
      <c r="P1344">
        <f t="shared" si="105"/>
        <v>3908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10000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39</v>
      </c>
      <c r="P1345">
        <f t="shared" si="105"/>
        <v>12.09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10000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39</v>
      </c>
      <c r="P1346">
        <f t="shared" si="105"/>
        <v>28.09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10000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39</v>
      </c>
      <c r="P1347">
        <f t="shared" si="105"/>
        <v>557.5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39</v>
      </c>
      <c r="P1348">
        <f t="shared" si="105"/>
        <v>26.17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39</v>
      </c>
      <c r="P1349">
        <f t="shared" si="105"/>
        <v>125.16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10000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39</v>
      </c>
      <c r="P1350">
        <f t="shared" si="105"/>
        <v>149.12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10000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39</v>
      </c>
      <c r="P1351">
        <f t="shared" si="105"/>
        <v>22.47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39</v>
      </c>
      <c r="P1352">
        <f t="shared" si="105"/>
        <v>49.38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38</v>
      </c>
      <c r="P1353">
        <f t="shared" si="105"/>
        <v>31.85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38</v>
      </c>
      <c r="P1354">
        <f t="shared" si="105"/>
        <v>16.760000000000002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38</v>
      </c>
      <c r="P1355">
        <f t="shared" si="105"/>
        <v>90.48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10000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38</v>
      </c>
      <c r="P1356">
        <f t="shared" si="105"/>
        <v>59.34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10000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38</v>
      </c>
      <c r="P1357">
        <f t="shared" si="105"/>
        <v>31.33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38</v>
      </c>
      <c r="P1358">
        <f t="shared" si="105"/>
        <v>43.51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10000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38</v>
      </c>
      <c r="P1359">
        <f t="shared" si="105"/>
        <v>58.17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38</v>
      </c>
      <c r="P1360">
        <f t="shared" si="105"/>
        <v>77.05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38</v>
      </c>
      <c r="P1361">
        <f t="shared" si="105"/>
        <v>198.58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38</v>
      </c>
      <c r="P1362">
        <f t="shared" si="105"/>
        <v>46.42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10000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38</v>
      </c>
      <c r="P1363">
        <f t="shared" si="105"/>
        <v>14.21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38</v>
      </c>
      <c r="P1364">
        <f t="shared" si="105"/>
        <v>150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10000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37</v>
      </c>
      <c r="P1365">
        <f t="shared" si="105"/>
        <v>749.2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 s="6">
        <v>10000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37</v>
      </c>
      <c r="P1366">
        <f t="shared" si="105"/>
        <v>25.95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37</v>
      </c>
      <c r="P1367">
        <f t="shared" si="105"/>
        <v>40.6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37</v>
      </c>
      <c r="P1368">
        <f t="shared" si="105"/>
        <v>25.39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10000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37</v>
      </c>
      <c r="P1369">
        <f t="shared" si="105"/>
        <v>41.44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37</v>
      </c>
      <c r="P1370">
        <f t="shared" si="105"/>
        <v>42.64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10000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37</v>
      </c>
      <c r="P1371">
        <f t="shared" si="105"/>
        <v>9.11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37</v>
      </c>
      <c r="P1372">
        <f t="shared" si="105"/>
        <v>185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37</v>
      </c>
      <c r="P1373">
        <f t="shared" si="105"/>
        <v>52.64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37</v>
      </c>
      <c r="P1374">
        <f t="shared" si="105"/>
        <v>230.25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37</v>
      </c>
      <c r="P1375">
        <f t="shared" si="105"/>
        <v>70.650000000000006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37</v>
      </c>
      <c r="P1376">
        <f t="shared" si="105"/>
        <v>55.61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 s="6">
        <v>10000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37</v>
      </c>
      <c r="P1377">
        <f t="shared" si="105"/>
        <v>33.58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10000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37</v>
      </c>
      <c r="P1378">
        <f t="shared" si="105"/>
        <v>21.78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10000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37</v>
      </c>
      <c r="P1379">
        <f t="shared" si="105"/>
        <v>117.9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10000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36</v>
      </c>
      <c r="P1380">
        <f t="shared" si="105"/>
        <v>27.38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36</v>
      </c>
      <c r="P1381">
        <f t="shared" si="105"/>
        <v>24.09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36</v>
      </c>
      <c r="P1382">
        <f t="shared" si="105"/>
        <v>727.2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36</v>
      </c>
      <c r="P1383">
        <f t="shared" si="105"/>
        <v>49.32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36</v>
      </c>
      <c r="P1384">
        <f t="shared" si="105"/>
        <v>24.32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10000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36</v>
      </c>
      <c r="P1385">
        <f t="shared" si="105"/>
        <v>38.69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10000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36</v>
      </c>
      <c r="P1386">
        <f t="shared" si="105"/>
        <v>56.98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10000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36</v>
      </c>
      <c r="P1387">
        <f t="shared" si="105"/>
        <v>26.68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36</v>
      </c>
      <c r="P1388">
        <f t="shared" si="105"/>
        <v>255.15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10000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36</v>
      </c>
      <c r="P1389">
        <f t="shared" si="105"/>
        <v>45.67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36</v>
      </c>
      <c r="P1390">
        <f t="shared" si="105"/>
        <v>31.74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10000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36</v>
      </c>
      <c r="P1391">
        <f t="shared" si="105"/>
        <v>104.41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36</v>
      </c>
      <c r="P1392">
        <f t="shared" si="105"/>
        <v>186.84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35</v>
      </c>
      <c r="P1393">
        <f t="shared" si="105"/>
        <v>272.31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35</v>
      </c>
      <c r="P1394">
        <f t="shared" si="105"/>
        <v>33.99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35</v>
      </c>
      <c r="P1395">
        <f t="shared" si="105"/>
        <v>67.900000000000006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35</v>
      </c>
      <c r="P1396">
        <f t="shared" si="105"/>
        <v>207.65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10000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35</v>
      </c>
      <c r="P1397">
        <f t="shared" si="105"/>
        <v>43.05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10000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35</v>
      </c>
      <c r="P1398">
        <f t="shared" si="105"/>
        <v>48.3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35</v>
      </c>
      <c r="P1399">
        <f t="shared" si="105"/>
        <v>22.24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35</v>
      </c>
      <c r="P1400">
        <f t="shared" si="105"/>
        <v>54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35</v>
      </c>
      <c r="P1401">
        <f t="shared" si="105"/>
        <v>19.07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10000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35</v>
      </c>
      <c r="P1402">
        <f t="shared" si="105"/>
        <v>103.12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35</v>
      </c>
      <c r="P1403">
        <f t="shared" si="105"/>
        <v>14.59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10000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35</v>
      </c>
      <c r="P1404">
        <f t="shared" si="105"/>
        <v>30.97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35</v>
      </c>
      <c r="P1405">
        <f t="shared" ref="P1405:P1468" si="110">IFERROR(ROUND(E1405/L1405,2),"No Backers")</f>
        <v>53.03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10000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35</v>
      </c>
      <c r="P1406">
        <f t="shared" si="110"/>
        <v>700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10000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35</v>
      </c>
      <c r="P1407">
        <f t="shared" si="110"/>
        <v>205.82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10000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35</v>
      </c>
      <c r="P1408">
        <f t="shared" si="110"/>
        <v>1162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10000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35</v>
      </c>
      <c r="P1409">
        <f t="shared" si="110"/>
        <v>1742.5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35</v>
      </c>
      <c r="P1410">
        <f t="shared" si="110"/>
        <v>578.33000000000004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10000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35</v>
      </c>
      <c r="P1411" t="str">
        <f t="shared" si="110"/>
        <v>No Backers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10000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35</v>
      </c>
      <c r="P1412">
        <f t="shared" si="110"/>
        <v>3466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 s="6">
        <v>10000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35</v>
      </c>
      <c r="P1413">
        <f t="shared" si="110"/>
        <v>1155.1099999999999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10000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35</v>
      </c>
      <c r="P1414">
        <f t="shared" si="110"/>
        <v>266.54000000000002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10000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35</v>
      </c>
      <c r="P1415">
        <f t="shared" si="110"/>
        <v>3460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10000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35</v>
      </c>
      <c r="P1416">
        <f t="shared" si="110"/>
        <v>3453.69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10000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34</v>
      </c>
      <c r="P1417">
        <f t="shared" si="110"/>
        <v>383.22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34</v>
      </c>
      <c r="P1418" t="str">
        <f t="shared" si="110"/>
        <v>No Backers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10000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34</v>
      </c>
      <c r="P1419">
        <f t="shared" si="110"/>
        <v>1720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10000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34</v>
      </c>
      <c r="P1420">
        <f t="shared" si="110"/>
        <v>3432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 s="6">
        <v>10000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34</v>
      </c>
      <c r="P1421">
        <f t="shared" si="110"/>
        <v>341.9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34</v>
      </c>
      <c r="P1422">
        <f t="shared" si="110"/>
        <v>1139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 s="6">
        <v>10000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34</v>
      </c>
      <c r="P1423">
        <f t="shared" si="110"/>
        <v>1707.5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10000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34</v>
      </c>
      <c r="P1424">
        <f t="shared" si="110"/>
        <v>1705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10000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34</v>
      </c>
      <c r="P1425">
        <f t="shared" si="110"/>
        <v>3407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10000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34</v>
      </c>
      <c r="P1426">
        <f t="shared" si="110"/>
        <v>243.36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34</v>
      </c>
      <c r="P1427" t="str">
        <f t="shared" si="110"/>
        <v>No Backers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34</v>
      </c>
      <c r="P1428" t="str">
        <f t="shared" si="110"/>
        <v>No Backers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 s="6">
        <v>10000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34</v>
      </c>
      <c r="P1429">
        <f t="shared" si="110"/>
        <v>850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34</v>
      </c>
      <c r="P1430">
        <f t="shared" si="110"/>
        <v>1132.7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34</v>
      </c>
      <c r="P1431" t="str">
        <f t="shared" si="110"/>
        <v>No Backers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10000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34</v>
      </c>
      <c r="P1432">
        <f t="shared" si="110"/>
        <v>679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10000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34</v>
      </c>
      <c r="P1433">
        <f t="shared" si="110"/>
        <v>72.17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34</v>
      </c>
      <c r="P1434" t="str">
        <f t="shared" si="110"/>
        <v>No Backers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10000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34</v>
      </c>
      <c r="P1435">
        <f t="shared" si="110"/>
        <v>338.5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10000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34</v>
      </c>
      <c r="P1436">
        <f t="shared" si="110"/>
        <v>307.73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 s="6">
        <v>10000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34</v>
      </c>
      <c r="P1437">
        <f t="shared" si="110"/>
        <v>1691.5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34</v>
      </c>
      <c r="P1438">
        <f t="shared" si="110"/>
        <v>1690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10000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34</v>
      </c>
      <c r="P1439">
        <f t="shared" si="110"/>
        <v>153.28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10000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34</v>
      </c>
      <c r="P1440">
        <f t="shared" si="110"/>
        <v>421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10000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34</v>
      </c>
      <c r="P1441">
        <f t="shared" si="110"/>
        <v>561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10000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34</v>
      </c>
      <c r="P1442">
        <f t="shared" si="110"/>
        <v>3363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34</v>
      </c>
      <c r="P1443">
        <f t="shared" si="110"/>
        <v>1120.24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10000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34</v>
      </c>
      <c r="P1444" t="str">
        <f t="shared" si="110"/>
        <v>No Backers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10000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34</v>
      </c>
      <c r="P1445" t="str">
        <f t="shared" si="110"/>
        <v>No Backers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10000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34</v>
      </c>
      <c r="P1446" t="str">
        <f t="shared" si="110"/>
        <v>No Backers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34</v>
      </c>
      <c r="P1447" t="str">
        <f t="shared" si="110"/>
        <v>No Backers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10000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33</v>
      </c>
      <c r="P1448" t="str">
        <f t="shared" si="110"/>
        <v>No Backers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10000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33</v>
      </c>
      <c r="P1449">
        <f t="shared" si="110"/>
        <v>1110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 s="6">
        <v>10000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33</v>
      </c>
      <c r="P1450" t="str">
        <f t="shared" si="110"/>
        <v>No Backers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10000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33</v>
      </c>
      <c r="P1451" t="str">
        <f t="shared" si="110"/>
        <v>No Backers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33</v>
      </c>
      <c r="P1452">
        <f t="shared" si="110"/>
        <v>3319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 s="6">
        <v>10000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33</v>
      </c>
      <c r="P1453">
        <f t="shared" si="110"/>
        <v>1659.5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10000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33</v>
      </c>
      <c r="P1454" t="str">
        <f t="shared" si="110"/>
        <v>No Backers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10000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33</v>
      </c>
      <c r="P1455" t="str">
        <f t="shared" si="110"/>
        <v>No Backers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10000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33</v>
      </c>
      <c r="P1456">
        <f t="shared" si="110"/>
        <v>3315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10000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33</v>
      </c>
      <c r="P1457">
        <f t="shared" si="110"/>
        <v>473.57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10000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33</v>
      </c>
      <c r="P1458">
        <f t="shared" si="110"/>
        <v>1102.33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10000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33</v>
      </c>
      <c r="P1459" t="str">
        <f t="shared" si="110"/>
        <v>No Backers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 s="6">
        <v>10000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33</v>
      </c>
      <c r="P1460" t="str">
        <f t="shared" si="110"/>
        <v>No Backers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10000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33</v>
      </c>
      <c r="P1461" t="str">
        <f t="shared" si="110"/>
        <v>No Backers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10000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33</v>
      </c>
      <c r="P1462" t="str">
        <f t="shared" si="110"/>
        <v>No Backers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33</v>
      </c>
      <c r="P1463">
        <f t="shared" si="110"/>
        <v>9.6300000000000008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10000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33</v>
      </c>
      <c r="P1464">
        <f t="shared" si="110"/>
        <v>21.83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10000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33</v>
      </c>
      <c r="P1465">
        <f t="shared" si="110"/>
        <v>131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10000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33</v>
      </c>
      <c r="P1466">
        <f t="shared" si="110"/>
        <v>13.99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10000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33</v>
      </c>
      <c r="P1467">
        <f t="shared" si="110"/>
        <v>1.26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10000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33</v>
      </c>
      <c r="P1468">
        <f t="shared" si="110"/>
        <v>13.19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33</v>
      </c>
      <c r="P1469">
        <f t="shared" ref="P1469:P1532" si="115">IFERROR(ROUND(E1469/L1469,2),"No Backers")</f>
        <v>5.43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10000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33</v>
      </c>
      <c r="P1470">
        <f t="shared" si="115"/>
        <v>11.12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33</v>
      </c>
      <c r="P1471">
        <f t="shared" si="115"/>
        <v>10.14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33</v>
      </c>
      <c r="P1472">
        <f t="shared" si="115"/>
        <v>40.19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33</v>
      </c>
      <c r="P1473">
        <f t="shared" si="115"/>
        <v>9.48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32</v>
      </c>
      <c r="P1474">
        <f t="shared" si="115"/>
        <v>9.6300000000000008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32</v>
      </c>
      <c r="P1475">
        <f t="shared" si="115"/>
        <v>68.739999999999995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32</v>
      </c>
      <c r="P1476">
        <f t="shared" si="115"/>
        <v>42.45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32</v>
      </c>
      <c r="P1477">
        <f t="shared" si="115"/>
        <v>7.32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32</v>
      </c>
      <c r="P1478">
        <f t="shared" si="115"/>
        <v>3.52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32</v>
      </c>
      <c r="P1479">
        <f t="shared" si="115"/>
        <v>8.73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32</v>
      </c>
      <c r="P1480">
        <f t="shared" si="115"/>
        <v>0.16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32</v>
      </c>
      <c r="P1481">
        <f t="shared" si="115"/>
        <v>45.37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10000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32</v>
      </c>
      <c r="P1482">
        <f t="shared" si="115"/>
        <v>5.0599999999999996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10000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32</v>
      </c>
      <c r="P1483">
        <f t="shared" si="115"/>
        <v>535.16999999999996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10000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32</v>
      </c>
      <c r="P1484">
        <f t="shared" si="115"/>
        <v>3210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10000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32</v>
      </c>
      <c r="P1485">
        <f t="shared" si="115"/>
        <v>1602.5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10000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32</v>
      </c>
      <c r="P1486" t="str">
        <f t="shared" si="115"/>
        <v>No Backers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32</v>
      </c>
      <c r="P1487">
        <f t="shared" si="115"/>
        <v>1066.67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 s="6">
        <v>10000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32</v>
      </c>
      <c r="P1488">
        <f t="shared" si="115"/>
        <v>1066.67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32</v>
      </c>
      <c r="P1489" t="str">
        <f t="shared" si="115"/>
        <v>No Backers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10000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32</v>
      </c>
      <c r="P1490">
        <f t="shared" si="115"/>
        <v>531.66999999999996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10000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32</v>
      </c>
      <c r="P1491" t="str">
        <f t="shared" si="115"/>
        <v>No Backers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10000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32</v>
      </c>
      <c r="P1492">
        <f t="shared" si="115"/>
        <v>167.63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10000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32</v>
      </c>
      <c r="P1493">
        <f t="shared" si="115"/>
        <v>3178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 s="6">
        <v>10000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32</v>
      </c>
      <c r="P1494">
        <f t="shared" si="115"/>
        <v>1587.5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32</v>
      </c>
      <c r="P1495" t="str">
        <f t="shared" si="115"/>
        <v>No Backers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10000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32</v>
      </c>
      <c r="P1496">
        <f t="shared" si="115"/>
        <v>288.27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10000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32</v>
      </c>
      <c r="P1497" t="str">
        <f t="shared" si="115"/>
        <v>No Backers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10000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32</v>
      </c>
      <c r="P1498" t="str">
        <f t="shared" si="115"/>
        <v>No Backers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10000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32</v>
      </c>
      <c r="P1499">
        <f t="shared" si="115"/>
        <v>3158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10000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32</v>
      </c>
      <c r="P1500">
        <f t="shared" si="115"/>
        <v>1051.67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10000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32</v>
      </c>
      <c r="P1501">
        <f t="shared" si="115"/>
        <v>3150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10000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31</v>
      </c>
      <c r="P1502">
        <f t="shared" si="115"/>
        <v>209.87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10000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31</v>
      </c>
      <c r="P1503">
        <f t="shared" si="115"/>
        <v>3.55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10000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31</v>
      </c>
      <c r="P1504">
        <f t="shared" si="115"/>
        <v>9.5299999999999994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10000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31</v>
      </c>
      <c r="P1505">
        <f t="shared" si="115"/>
        <v>44.13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 s="6">
        <v>10000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31</v>
      </c>
      <c r="P1506">
        <f t="shared" si="115"/>
        <v>11.65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31</v>
      </c>
      <c r="P1507">
        <f t="shared" si="115"/>
        <v>9.06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31</v>
      </c>
      <c r="P1508">
        <f t="shared" si="115"/>
        <v>72.599999999999994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31</v>
      </c>
      <c r="P1509">
        <f t="shared" si="115"/>
        <v>94.55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9999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31</v>
      </c>
      <c r="P1510">
        <f t="shared" si="115"/>
        <v>14.79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9850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32</v>
      </c>
      <c r="P1511">
        <f t="shared" si="115"/>
        <v>15.84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9800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32</v>
      </c>
      <c r="P1512">
        <f t="shared" si="115"/>
        <v>7.67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32</v>
      </c>
      <c r="P1513">
        <f t="shared" si="115"/>
        <v>15.05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9665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32</v>
      </c>
      <c r="P1514">
        <f t="shared" si="115"/>
        <v>9.25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32</v>
      </c>
      <c r="P1515">
        <f t="shared" si="115"/>
        <v>14.42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9600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32</v>
      </c>
      <c r="P1516">
        <f t="shared" si="115"/>
        <v>17.61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9500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33</v>
      </c>
      <c r="P1517">
        <f t="shared" si="115"/>
        <v>5.58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9500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32</v>
      </c>
      <c r="P1518">
        <f t="shared" si="115"/>
        <v>26.59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32</v>
      </c>
      <c r="P1519">
        <f t="shared" si="115"/>
        <v>5.01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32</v>
      </c>
      <c r="P1520">
        <f t="shared" si="115"/>
        <v>13.05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9500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32</v>
      </c>
      <c r="P1521">
        <f t="shared" si="115"/>
        <v>21.24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9500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32</v>
      </c>
      <c r="P1522">
        <f t="shared" si="115"/>
        <v>18.37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32</v>
      </c>
      <c r="P1523">
        <f t="shared" si="115"/>
        <v>13.03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32</v>
      </c>
      <c r="P1524">
        <f t="shared" si="115"/>
        <v>6.77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32</v>
      </c>
      <c r="P1525">
        <f t="shared" si="115"/>
        <v>12.7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9300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33</v>
      </c>
      <c r="P1526">
        <f t="shared" si="115"/>
        <v>109.29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34</v>
      </c>
      <c r="P1527">
        <f t="shared" si="115"/>
        <v>21.84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34</v>
      </c>
      <c r="P1528">
        <f t="shared" si="115"/>
        <v>10.91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9000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34</v>
      </c>
      <c r="P1529">
        <f t="shared" si="115"/>
        <v>43.64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34</v>
      </c>
      <c r="P1530">
        <f t="shared" si="115"/>
        <v>19.05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34</v>
      </c>
      <c r="P1531">
        <f t="shared" si="115"/>
        <v>21.6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34</v>
      </c>
      <c r="P1532">
        <f t="shared" si="115"/>
        <v>3.48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34</v>
      </c>
      <c r="P1533">
        <f t="shared" ref="P1533:P1596" si="120">IFERROR(ROUND(E1533/L1533,2),"No Backers")</f>
        <v>41.71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9000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34</v>
      </c>
      <c r="P1534">
        <f t="shared" si="120"/>
        <v>10.36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34</v>
      </c>
      <c r="P1535">
        <f t="shared" si="120"/>
        <v>4.0999999999999996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34</v>
      </c>
      <c r="P1536">
        <f t="shared" si="120"/>
        <v>8.23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34</v>
      </c>
      <c r="P1537">
        <f t="shared" si="120"/>
        <v>27.59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34</v>
      </c>
      <c r="P1538">
        <f t="shared" si="120"/>
        <v>6.67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9000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34</v>
      </c>
      <c r="P1539">
        <f t="shared" si="120"/>
        <v>13.55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34</v>
      </c>
      <c r="P1540">
        <f t="shared" si="120"/>
        <v>65.959999999999994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9000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34</v>
      </c>
      <c r="P1541">
        <f t="shared" si="120"/>
        <v>10.67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34</v>
      </c>
      <c r="P1542">
        <f t="shared" si="120"/>
        <v>30.92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9000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34</v>
      </c>
      <c r="P1543">
        <f t="shared" si="120"/>
        <v>1515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9000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34</v>
      </c>
      <c r="P1544">
        <f t="shared" si="120"/>
        <v>3025.66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9000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34</v>
      </c>
      <c r="P1545">
        <f t="shared" si="120"/>
        <v>3022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9000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34</v>
      </c>
      <c r="P1546" t="str">
        <f t="shared" si="120"/>
        <v>No Backers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9000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34</v>
      </c>
      <c r="P1547">
        <f t="shared" si="120"/>
        <v>3017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9000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34</v>
      </c>
      <c r="P1548">
        <f t="shared" si="120"/>
        <v>274.16000000000003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9000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34</v>
      </c>
      <c r="P1549" t="str">
        <f t="shared" si="120"/>
        <v>No Backers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8925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34</v>
      </c>
      <c r="P1550">
        <f t="shared" si="120"/>
        <v>3015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8888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502.33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 s="6">
        <v>8888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34</v>
      </c>
      <c r="P1552">
        <f t="shared" si="120"/>
        <v>430.29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8880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34</v>
      </c>
      <c r="P1553" t="str">
        <f t="shared" si="120"/>
        <v>No Backers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8800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34</v>
      </c>
      <c r="P1554">
        <f t="shared" si="120"/>
        <v>187.81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8750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34</v>
      </c>
      <c r="P1555" t="str">
        <f t="shared" si="120"/>
        <v>No Backers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8750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34</v>
      </c>
      <c r="P1556" t="str">
        <f t="shared" si="120"/>
        <v>No Backers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8750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34</v>
      </c>
      <c r="P1557" t="str">
        <f t="shared" si="120"/>
        <v>No Backers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8600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35</v>
      </c>
      <c r="P1558">
        <f t="shared" si="120"/>
        <v>250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8500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35</v>
      </c>
      <c r="P1559">
        <f t="shared" si="120"/>
        <v>3000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 s="6">
        <v>8500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35</v>
      </c>
      <c r="P1560">
        <f t="shared" si="120"/>
        <v>1000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8500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35</v>
      </c>
      <c r="P1561">
        <f t="shared" si="120"/>
        <v>3000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8500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35</v>
      </c>
      <c r="P1562">
        <f t="shared" si="120"/>
        <v>750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8500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35</v>
      </c>
      <c r="P1563">
        <f t="shared" si="120"/>
        <v>3000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 s="6">
        <v>8500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35</v>
      </c>
      <c r="P1564" t="str">
        <f t="shared" si="120"/>
        <v>No Backers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8500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35</v>
      </c>
      <c r="P1565">
        <f t="shared" si="120"/>
        <v>1500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8500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35</v>
      </c>
      <c r="P1566">
        <f t="shared" si="120"/>
        <v>3000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8500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35</v>
      </c>
      <c r="P1567">
        <f t="shared" si="120"/>
        <v>2994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8500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35</v>
      </c>
      <c r="P1568">
        <f t="shared" si="120"/>
        <v>50.73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35</v>
      </c>
      <c r="P1569">
        <f t="shared" si="120"/>
        <v>230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8500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35</v>
      </c>
      <c r="P1570">
        <f t="shared" si="120"/>
        <v>135.05000000000001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8500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35</v>
      </c>
      <c r="P1571" t="str">
        <f t="shared" si="120"/>
        <v>No Backers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35</v>
      </c>
      <c r="P1572">
        <f t="shared" si="120"/>
        <v>56.92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 s="6">
        <v>8500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35</v>
      </c>
      <c r="P1573">
        <f t="shared" si="120"/>
        <v>738.5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8500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35</v>
      </c>
      <c r="P1574">
        <f t="shared" si="120"/>
        <v>982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8400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35</v>
      </c>
      <c r="P1575">
        <f t="shared" si="120"/>
        <v>981.67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8400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35</v>
      </c>
      <c r="P1576">
        <f t="shared" si="120"/>
        <v>489.17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8300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35</v>
      </c>
      <c r="P1577">
        <f t="shared" si="120"/>
        <v>83.77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8200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36</v>
      </c>
      <c r="P1578">
        <f t="shared" si="120"/>
        <v>293.07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8012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37</v>
      </c>
      <c r="P1579">
        <f t="shared" si="120"/>
        <v>1465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8000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37</v>
      </c>
      <c r="P1580">
        <f t="shared" si="120"/>
        <v>732.25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8000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37</v>
      </c>
      <c r="P1581">
        <f t="shared" si="120"/>
        <v>1462.5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8000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37</v>
      </c>
      <c r="P1582" t="str">
        <f t="shared" si="120"/>
        <v>No Backers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8000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36</v>
      </c>
      <c r="P1583">
        <f t="shared" si="120"/>
        <v>2908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8000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36</v>
      </c>
      <c r="P1584">
        <f t="shared" si="120"/>
        <v>963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 s="6">
        <v>8000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36</v>
      </c>
      <c r="P1585">
        <f t="shared" si="120"/>
        <v>2885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8000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36</v>
      </c>
      <c r="P1586" t="str">
        <f t="shared" si="120"/>
        <v>No Backers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 s="6">
        <v>8000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36</v>
      </c>
      <c r="P1587">
        <f t="shared" si="120"/>
        <v>239.92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8000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36</v>
      </c>
      <c r="P1588" t="str">
        <f t="shared" si="120"/>
        <v>No Backers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36</v>
      </c>
      <c r="P1589">
        <f t="shared" si="120"/>
        <v>2871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8000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36</v>
      </c>
      <c r="P1590" t="str">
        <f t="shared" si="120"/>
        <v>No Backers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8000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36</v>
      </c>
      <c r="P1591" t="str">
        <f t="shared" si="120"/>
        <v>No Backers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8000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36</v>
      </c>
      <c r="P1592">
        <f t="shared" si="120"/>
        <v>1432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 s="6">
        <v>8000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36</v>
      </c>
      <c r="P1593">
        <f t="shared" si="120"/>
        <v>31.05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8000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36</v>
      </c>
      <c r="P1594" t="str">
        <f t="shared" si="120"/>
        <v>No Backers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8000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36</v>
      </c>
      <c r="P1595">
        <f t="shared" si="120"/>
        <v>947.33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8000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36</v>
      </c>
      <c r="P1596">
        <f t="shared" si="120"/>
        <v>284.2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8000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36</v>
      </c>
      <c r="P1597">
        <f t="shared" ref="P1597:P1660" si="125">IFERROR(ROUND(E1597/L1597,2),"No Backers")</f>
        <v>405.86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 s="6">
        <v>8000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35</v>
      </c>
      <c r="P1598">
        <f t="shared" si="125"/>
        <v>945.33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8000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35</v>
      </c>
      <c r="P1599" t="str">
        <f t="shared" si="125"/>
        <v>No Backers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 s="6">
        <v>8000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35</v>
      </c>
      <c r="P1600">
        <f t="shared" si="125"/>
        <v>2833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8000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35</v>
      </c>
      <c r="P1601" t="str">
        <f t="shared" si="125"/>
        <v>No Backers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8000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35</v>
      </c>
      <c r="P1602">
        <f t="shared" si="125"/>
        <v>314.05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8000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35</v>
      </c>
      <c r="P1603">
        <f t="shared" si="125"/>
        <v>50.41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35</v>
      </c>
      <c r="P1604">
        <f t="shared" si="125"/>
        <v>87.63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35</v>
      </c>
      <c r="P1605">
        <f t="shared" si="125"/>
        <v>93.47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35</v>
      </c>
      <c r="P1606">
        <f t="shared" si="125"/>
        <v>40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8000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35</v>
      </c>
      <c r="P1607">
        <f t="shared" si="125"/>
        <v>63.64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35</v>
      </c>
      <c r="P1608">
        <f t="shared" si="125"/>
        <v>30.38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8000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35</v>
      </c>
      <c r="P1609">
        <f t="shared" si="125"/>
        <v>13.6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8000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34</v>
      </c>
      <c r="P1610">
        <f t="shared" si="125"/>
        <v>119.78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34</v>
      </c>
      <c r="P1611">
        <f t="shared" si="125"/>
        <v>687.75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8000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34</v>
      </c>
      <c r="P1612">
        <f t="shared" si="125"/>
        <v>24.55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34</v>
      </c>
      <c r="P1613">
        <f t="shared" si="125"/>
        <v>101.7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34</v>
      </c>
      <c r="P1614">
        <f t="shared" si="125"/>
        <v>249.64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34</v>
      </c>
      <c r="P1615">
        <f t="shared" si="125"/>
        <v>105.19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34</v>
      </c>
      <c r="P1616">
        <f t="shared" si="125"/>
        <v>35.51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34</v>
      </c>
      <c r="P1617">
        <f t="shared" si="125"/>
        <v>20.07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8000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34</v>
      </c>
      <c r="P1618">
        <f t="shared" si="125"/>
        <v>17.36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8000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34</v>
      </c>
      <c r="P1619">
        <f t="shared" si="125"/>
        <v>17.25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34</v>
      </c>
      <c r="P1620">
        <f t="shared" si="125"/>
        <v>100.93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8000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34</v>
      </c>
      <c r="P1621">
        <f t="shared" si="125"/>
        <v>118.09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34</v>
      </c>
      <c r="P1622">
        <f t="shared" si="125"/>
        <v>159.59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34</v>
      </c>
      <c r="P1623">
        <f t="shared" si="125"/>
        <v>73.239999999999995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34</v>
      </c>
      <c r="P1624">
        <f t="shared" si="125"/>
        <v>41.63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8000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34</v>
      </c>
      <c r="P1625">
        <f t="shared" si="125"/>
        <v>150.28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34</v>
      </c>
      <c r="P1626">
        <f t="shared" si="125"/>
        <v>108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 s="6">
        <v>8000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34</v>
      </c>
      <c r="P1627">
        <f t="shared" si="125"/>
        <v>25.96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34</v>
      </c>
      <c r="P1628">
        <f t="shared" si="125"/>
        <v>25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8000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34</v>
      </c>
      <c r="P1629">
        <f t="shared" si="125"/>
        <v>70.87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34</v>
      </c>
      <c r="P1630">
        <f t="shared" si="125"/>
        <v>30.57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8000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34</v>
      </c>
      <c r="P1631">
        <f t="shared" si="125"/>
        <v>32.79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34</v>
      </c>
      <c r="P1632">
        <f t="shared" si="125"/>
        <v>21.28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34</v>
      </c>
      <c r="P1633">
        <f t="shared" si="125"/>
        <v>20.16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8000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33</v>
      </c>
      <c r="P1634">
        <f t="shared" si="125"/>
        <v>56.81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8000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33</v>
      </c>
      <c r="P1635">
        <f t="shared" si="125"/>
        <v>46.03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33</v>
      </c>
      <c r="P1636">
        <f t="shared" si="125"/>
        <v>83.41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 s="6">
        <v>8000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33</v>
      </c>
      <c r="P1637">
        <f t="shared" si="125"/>
        <v>71.97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8000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33</v>
      </c>
      <c r="P1638">
        <f t="shared" si="125"/>
        <v>30.47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33</v>
      </c>
      <c r="P1639">
        <f t="shared" si="125"/>
        <v>176.67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8000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33</v>
      </c>
      <c r="P1640">
        <f t="shared" si="125"/>
        <v>98.02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33</v>
      </c>
      <c r="P1641">
        <f t="shared" si="125"/>
        <v>138.74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33</v>
      </c>
      <c r="P1642">
        <f t="shared" si="125"/>
        <v>155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33</v>
      </c>
      <c r="P1643">
        <f t="shared" si="125"/>
        <v>101.15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8000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33</v>
      </c>
      <c r="P1644">
        <f t="shared" si="125"/>
        <v>93.93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33</v>
      </c>
      <c r="P1645">
        <f t="shared" si="125"/>
        <v>71.08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8000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33</v>
      </c>
      <c r="P1646">
        <f t="shared" si="125"/>
        <v>20.47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33</v>
      </c>
      <c r="P1647">
        <f t="shared" si="125"/>
        <v>261.8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33</v>
      </c>
      <c r="P1648">
        <f t="shared" si="125"/>
        <v>31.52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33</v>
      </c>
      <c r="P1649">
        <f t="shared" si="125"/>
        <v>56.85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8000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33</v>
      </c>
      <c r="P1650">
        <f t="shared" si="125"/>
        <v>28.99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8000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33</v>
      </c>
      <c r="P1651">
        <f t="shared" si="125"/>
        <v>32.200000000000003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 s="6">
        <v>8000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33</v>
      </c>
      <c r="P1652">
        <f t="shared" si="125"/>
        <v>81.5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8000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33</v>
      </c>
      <c r="P1653">
        <f t="shared" si="125"/>
        <v>130.35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33</v>
      </c>
      <c r="P1654">
        <f t="shared" si="125"/>
        <v>37.229999999999997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8000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33</v>
      </c>
      <c r="P1655">
        <f t="shared" si="125"/>
        <v>15.51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33</v>
      </c>
      <c r="P1656">
        <f t="shared" si="125"/>
        <v>76.47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8000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33</v>
      </c>
      <c r="P1657">
        <f t="shared" si="125"/>
        <v>54.17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33</v>
      </c>
      <c r="P1658">
        <f t="shared" si="125"/>
        <v>54.17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32</v>
      </c>
      <c r="P1659">
        <f t="shared" si="125"/>
        <v>11.76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8000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32</v>
      </c>
      <c r="P1660">
        <f t="shared" si="125"/>
        <v>24.26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8000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32</v>
      </c>
      <c r="P1661">
        <f t="shared" ref="P1661:P1724" si="130">IFERROR(ROUND(E1661/L1661,2),"No Backers")</f>
        <v>57.64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 s="6">
        <v>7900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33</v>
      </c>
      <c r="P1662">
        <f t="shared" si="130"/>
        <v>71.81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33</v>
      </c>
      <c r="P1663">
        <f t="shared" si="130"/>
        <v>25.59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33</v>
      </c>
      <c r="P1664">
        <f t="shared" si="130"/>
        <v>41.61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 s="6">
        <v>7777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33</v>
      </c>
      <c r="P1665">
        <f t="shared" si="130"/>
        <v>80.5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33</v>
      </c>
      <c r="P1666">
        <f t="shared" si="130"/>
        <v>28.93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33</v>
      </c>
      <c r="P1667">
        <f t="shared" si="130"/>
        <v>27.62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7534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34</v>
      </c>
      <c r="P1668">
        <f t="shared" si="130"/>
        <v>26.21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34</v>
      </c>
      <c r="P1669">
        <f t="shared" si="130"/>
        <v>31.28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34</v>
      </c>
      <c r="P1670">
        <f t="shared" si="130"/>
        <v>22.11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34</v>
      </c>
      <c r="P1671">
        <f t="shared" si="130"/>
        <v>49.33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34</v>
      </c>
      <c r="P1672">
        <f t="shared" si="130"/>
        <v>111.3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34</v>
      </c>
      <c r="P1673">
        <f t="shared" si="130"/>
        <v>33.25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34</v>
      </c>
      <c r="P1674">
        <f t="shared" si="130"/>
        <v>52.24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34</v>
      </c>
      <c r="P1675">
        <f t="shared" si="130"/>
        <v>43.39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34</v>
      </c>
      <c r="P1676">
        <f t="shared" si="130"/>
        <v>22.61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7500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34</v>
      </c>
      <c r="P1677">
        <f t="shared" si="130"/>
        <v>75.150000000000006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34</v>
      </c>
      <c r="P1678">
        <f t="shared" si="130"/>
        <v>60.71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7500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34</v>
      </c>
      <c r="P1679">
        <f t="shared" si="130"/>
        <v>60.71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7500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34</v>
      </c>
      <c r="P1680">
        <f t="shared" si="130"/>
        <v>52.04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7500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34</v>
      </c>
      <c r="P1681">
        <f t="shared" si="130"/>
        <v>45.52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34</v>
      </c>
      <c r="P1682">
        <f t="shared" si="130"/>
        <v>101.91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7500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34</v>
      </c>
      <c r="P1683">
        <f t="shared" si="130"/>
        <v>2.88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 s="6">
        <v>7500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34</v>
      </c>
      <c r="P1684" t="str">
        <f t="shared" si="130"/>
        <v>No Backers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7500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34</v>
      </c>
      <c r="P1685">
        <f t="shared" si="130"/>
        <v>253.7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7500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34</v>
      </c>
      <c r="P1686">
        <f t="shared" si="130"/>
        <v>25.1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7500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34</v>
      </c>
      <c r="P1687">
        <f t="shared" si="130"/>
        <v>169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7500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34</v>
      </c>
      <c r="P1688">
        <f t="shared" si="130"/>
        <v>2532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34</v>
      </c>
      <c r="P1689">
        <f t="shared" si="130"/>
        <v>64.77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7500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34</v>
      </c>
      <c r="P1690">
        <f t="shared" si="130"/>
        <v>360.71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 s="6">
        <v>7500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34</v>
      </c>
      <c r="P1691">
        <f t="shared" si="130"/>
        <v>180.29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7500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34</v>
      </c>
      <c r="P1692">
        <f t="shared" si="130"/>
        <v>229.18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7500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34</v>
      </c>
      <c r="P1693">
        <f t="shared" si="130"/>
        <v>66.34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7500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34</v>
      </c>
      <c r="P1694">
        <f t="shared" si="130"/>
        <v>168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7500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34</v>
      </c>
      <c r="P1695">
        <f t="shared" si="130"/>
        <v>315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7500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33</v>
      </c>
      <c r="P1696">
        <f t="shared" si="130"/>
        <v>2512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 s="6">
        <v>7500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33</v>
      </c>
      <c r="P1697">
        <f t="shared" si="130"/>
        <v>109.18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7500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33</v>
      </c>
      <c r="P1698" t="str">
        <f t="shared" si="130"/>
        <v>No Backers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7500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33</v>
      </c>
      <c r="P1699">
        <f t="shared" si="130"/>
        <v>113.91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7500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33</v>
      </c>
      <c r="P1700" t="str">
        <f t="shared" si="130"/>
        <v>No Backers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7500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33</v>
      </c>
      <c r="P1701">
        <f t="shared" si="130"/>
        <v>625.75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7500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33</v>
      </c>
      <c r="P1702">
        <f t="shared" si="130"/>
        <v>31.68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33</v>
      </c>
      <c r="P1703">
        <f t="shared" si="130"/>
        <v>1250.5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 s="6">
        <v>7500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33</v>
      </c>
      <c r="P1704">
        <f t="shared" si="130"/>
        <v>2501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7500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33</v>
      </c>
      <c r="P1705">
        <f t="shared" si="130"/>
        <v>1250.1300000000001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 s="6">
        <v>7500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33</v>
      </c>
      <c r="P1706">
        <f t="shared" si="130"/>
        <v>227.27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7500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33</v>
      </c>
      <c r="P1707" t="str">
        <f t="shared" si="130"/>
        <v>No Backers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7500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33</v>
      </c>
      <c r="P1708" t="str">
        <f t="shared" si="130"/>
        <v>No Backers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7500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33</v>
      </c>
      <c r="P1709">
        <f t="shared" si="130"/>
        <v>277.77999999999997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 s="6">
        <v>7500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33</v>
      </c>
      <c r="P1710" t="str">
        <f t="shared" si="130"/>
        <v>No Backers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7500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33</v>
      </c>
      <c r="P1711">
        <f t="shared" si="130"/>
        <v>625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7500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33</v>
      </c>
      <c r="P1712">
        <f t="shared" si="130"/>
        <v>2500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33</v>
      </c>
      <c r="P1713">
        <f t="shared" si="130"/>
        <v>1250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 s="6">
        <v>7500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33</v>
      </c>
      <c r="P1714" t="str">
        <f t="shared" si="130"/>
        <v>No Backers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33</v>
      </c>
      <c r="P1715">
        <f t="shared" si="130"/>
        <v>2485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7500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33</v>
      </c>
      <c r="P1716">
        <f t="shared" si="130"/>
        <v>146.12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7214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34</v>
      </c>
      <c r="P1717">
        <f t="shared" si="130"/>
        <v>1242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34</v>
      </c>
      <c r="P1718">
        <f t="shared" si="130"/>
        <v>825.33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34</v>
      </c>
      <c r="P1719">
        <f t="shared" si="130"/>
        <v>60.2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7175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34</v>
      </c>
      <c r="P1720">
        <f t="shared" si="130"/>
        <v>1228.33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7000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35</v>
      </c>
      <c r="P1721">
        <f t="shared" si="130"/>
        <v>817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35</v>
      </c>
      <c r="P1722">
        <f t="shared" si="130"/>
        <v>305.63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7000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35</v>
      </c>
      <c r="P1723" t="str">
        <f t="shared" si="130"/>
        <v>No Backers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7000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34</v>
      </c>
      <c r="P1724">
        <f t="shared" si="130"/>
        <v>2412.02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 s="6">
        <v>7000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34</v>
      </c>
      <c r="P1725">
        <f t="shared" ref="P1725:P1788" si="135">IFERROR(ROUND(E1725/L1725,2),"No Backers")</f>
        <v>803.33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7000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34</v>
      </c>
      <c r="P1726">
        <f t="shared" si="135"/>
        <v>601.25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7000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34</v>
      </c>
      <c r="P1727">
        <f t="shared" si="135"/>
        <v>267.22000000000003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7000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150.31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7000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34</v>
      </c>
      <c r="P1729">
        <f t="shared" si="135"/>
        <v>2400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7000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34</v>
      </c>
      <c r="P1730">
        <f t="shared" si="135"/>
        <v>342.86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7000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34</v>
      </c>
      <c r="P1731" t="str">
        <f t="shared" si="135"/>
        <v>No Backers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7000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34</v>
      </c>
      <c r="P1732" t="str">
        <f t="shared" si="135"/>
        <v>No Backers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7000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34</v>
      </c>
      <c r="P1733" t="str">
        <f t="shared" si="135"/>
        <v>No Backers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7000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34</v>
      </c>
      <c r="P1734" t="str">
        <f t="shared" si="135"/>
        <v>No Backers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7000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34</v>
      </c>
      <c r="P1735" t="str">
        <f t="shared" si="135"/>
        <v>No Backers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7000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34</v>
      </c>
      <c r="P1736">
        <f t="shared" si="135"/>
        <v>2370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7000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34</v>
      </c>
      <c r="P1737">
        <f t="shared" si="135"/>
        <v>1185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34</v>
      </c>
      <c r="P1738">
        <f t="shared" si="135"/>
        <v>2366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7000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34</v>
      </c>
      <c r="P1739">
        <f t="shared" si="135"/>
        <v>157.53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7000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34</v>
      </c>
      <c r="P1740">
        <f t="shared" si="135"/>
        <v>2361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34</v>
      </c>
      <c r="P1741">
        <f t="shared" si="135"/>
        <v>2360.3200000000002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34</v>
      </c>
      <c r="P1742" t="str">
        <f t="shared" si="135"/>
        <v>No Backers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34</v>
      </c>
      <c r="P1743">
        <f t="shared" si="135"/>
        <v>45.29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34</v>
      </c>
      <c r="P1744">
        <f t="shared" si="135"/>
        <v>69.260000000000005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34</v>
      </c>
      <c r="P1745">
        <f t="shared" si="135"/>
        <v>35.15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7000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34</v>
      </c>
      <c r="P1746">
        <f t="shared" si="135"/>
        <v>33.5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33</v>
      </c>
      <c r="P1747">
        <f t="shared" si="135"/>
        <v>26.29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33</v>
      </c>
      <c r="P1748">
        <f t="shared" si="135"/>
        <v>21.87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7000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33</v>
      </c>
      <c r="P1749">
        <f t="shared" si="135"/>
        <v>14.69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7000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33</v>
      </c>
      <c r="P1750">
        <f t="shared" si="135"/>
        <v>12.9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7000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33</v>
      </c>
      <c r="P1751">
        <f t="shared" si="135"/>
        <v>17.809999999999999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7000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33</v>
      </c>
      <c r="P1752">
        <f t="shared" si="135"/>
        <v>18.649999999999999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33</v>
      </c>
      <c r="P1753">
        <f t="shared" si="135"/>
        <v>38.11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7000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33</v>
      </c>
      <c r="P1754">
        <f t="shared" si="135"/>
        <v>25.83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7000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33</v>
      </c>
      <c r="P1755">
        <f t="shared" si="135"/>
        <v>66.31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7000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33</v>
      </c>
      <c r="P1756">
        <f t="shared" si="135"/>
        <v>25.77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33</v>
      </c>
      <c r="P1757">
        <f t="shared" si="135"/>
        <v>577.75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33</v>
      </c>
      <c r="P1758">
        <f t="shared" si="135"/>
        <v>19.21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33</v>
      </c>
      <c r="P1759">
        <f t="shared" si="135"/>
        <v>164.29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 s="6">
        <v>7000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33</v>
      </c>
      <c r="P1760">
        <f t="shared" si="135"/>
        <v>85.19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33</v>
      </c>
      <c r="P1761">
        <f t="shared" si="135"/>
        <v>46.92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33</v>
      </c>
      <c r="P1762">
        <f t="shared" si="135"/>
        <v>22.53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7000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33</v>
      </c>
      <c r="P1763">
        <f t="shared" si="135"/>
        <v>765.33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 s="6">
        <v>6999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33</v>
      </c>
      <c r="P1764">
        <f t="shared" si="135"/>
        <v>91.64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 s="6">
        <v>6900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33</v>
      </c>
      <c r="P1765">
        <f t="shared" si="135"/>
        <v>19.41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6750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34</v>
      </c>
      <c r="P1766">
        <f t="shared" si="135"/>
        <v>58.64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34</v>
      </c>
      <c r="P1767">
        <f t="shared" si="135"/>
        <v>22.19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6700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34</v>
      </c>
      <c r="P1768" t="str">
        <f t="shared" si="135"/>
        <v>No Backers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6500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35</v>
      </c>
      <c r="P1769">
        <f t="shared" si="135"/>
        <v>58.46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6500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35</v>
      </c>
      <c r="P1770">
        <f t="shared" si="135"/>
        <v>151.36000000000001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6500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35</v>
      </c>
      <c r="P1771">
        <f t="shared" si="135"/>
        <v>102.95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6500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35</v>
      </c>
      <c r="P1772">
        <f t="shared" si="135"/>
        <v>24.53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6500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35</v>
      </c>
      <c r="P1773">
        <f t="shared" si="135"/>
        <v>89.96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 s="6">
        <v>6500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35</v>
      </c>
      <c r="P1774">
        <f t="shared" si="135"/>
        <v>118.16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6500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34</v>
      </c>
      <c r="P1775">
        <f t="shared" si="135"/>
        <v>117.42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6500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34</v>
      </c>
      <c r="P1776">
        <f t="shared" si="135"/>
        <v>171.57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34</v>
      </c>
      <c r="P1777">
        <f t="shared" si="135"/>
        <v>17.98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6500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34</v>
      </c>
      <c r="P1778">
        <f t="shared" si="135"/>
        <v>555.5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6500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34</v>
      </c>
      <c r="P1779">
        <f t="shared" si="135"/>
        <v>222.2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6500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34</v>
      </c>
      <c r="P1780">
        <f t="shared" si="135"/>
        <v>147.66999999999999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6500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34</v>
      </c>
      <c r="P1781">
        <f t="shared" si="135"/>
        <v>58.16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6500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34</v>
      </c>
      <c r="P1782">
        <f t="shared" si="135"/>
        <v>14.54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6500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34</v>
      </c>
      <c r="P1783">
        <f t="shared" si="135"/>
        <v>91.83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 s="6">
        <v>6500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34</v>
      </c>
      <c r="P1784">
        <f t="shared" si="135"/>
        <v>28.97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6500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34</v>
      </c>
      <c r="P1785">
        <f t="shared" si="135"/>
        <v>11.89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6500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34</v>
      </c>
      <c r="P1786">
        <f t="shared" si="135"/>
        <v>66.61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34</v>
      </c>
      <c r="P1787">
        <f t="shared" si="135"/>
        <v>20.329999999999998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6500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34</v>
      </c>
      <c r="P1788">
        <f t="shared" si="135"/>
        <v>75.69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6500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34</v>
      </c>
      <c r="P1789">
        <f t="shared" ref="P1789:P1852" si="140">IFERROR(ROUND(E1789/L1789,2),"No Backers")</f>
        <v>91.38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6500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34</v>
      </c>
      <c r="P1790">
        <f t="shared" si="140"/>
        <v>547.75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6450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34</v>
      </c>
      <c r="P1791">
        <f t="shared" si="140"/>
        <v>547.75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34</v>
      </c>
      <c r="P1792">
        <f t="shared" si="140"/>
        <v>145.47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6300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35</v>
      </c>
      <c r="P1793">
        <f t="shared" si="140"/>
        <v>545.5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6300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35</v>
      </c>
      <c r="P1794">
        <f t="shared" si="140"/>
        <v>15.68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6048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36</v>
      </c>
      <c r="P1795">
        <f t="shared" si="140"/>
        <v>1087.5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6000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36</v>
      </c>
      <c r="P1796">
        <f t="shared" si="140"/>
        <v>120.61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6000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36</v>
      </c>
      <c r="P1797">
        <f t="shared" si="140"/>
        <v>26.68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 s="6">
        <v>6000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36</v>
      </c>
      <c r="P1798">
        <f t="shared" si="140"/>
        <v>25.12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6000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36</v>
      </c>
      <c r="P1799">
        <f t="shared" si="140"/>
        <v>15.42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36</v>
      </c>
      <c r="P1800">
        <f t="shared" si="140"/>
        <v>58.27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6000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36</v>
      </c>
      <c r="P1801">
        <f t="shared" si="140"/>
        <v>359.17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6000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36</v>
      </c>
      <c r="P1802">
        <f t="shared" si="140"/>
        <v>19.07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6000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36</v>
      </c>
      <c r="P1803">
        <f t="shared" si="140"/>
        <v>58.16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 s="6">
        <v>6000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36</v>
      </c>
      <c r="P1804">
        <f t="shared" si="140"/>
        <v>119.56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6000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36</v>
      </c>
      <c r="P1805">
        <f t="shared" si="140"/>
        <v>28.67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6000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36</v>
      </c>
      <c r="P1806">
        <f t="shared" si="140"/>
        <v>41.29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6000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17.579999999999998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6000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36</v>
      </c>
      <c r="P1808">
        <f t="shared" si="140"/>
        <v>268.13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6000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36</v>
      </c>
      <c r="P1809">
        <f t="shared" si="140"/>
        <v>268.04000000000002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6000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36</v>
      </c>
      <c r="P1810">
        <f t="shared" si="140"/>
        <v>22.32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6000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36</v>
      </c>
      <c r="P1811">
        <f t="shared" si="140"/>
        <v>238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6000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36</v>
      </c>
      <c r="P1812">
        <f t="shared" si="140"/>
        <v>1070.5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6000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36</v>
      </c>
      <c r="P1813">
        <f t="shared" si="140"/>
        <v>82.31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6000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36</v>
      </c>
      <c r="P1814">
        <f t="shared" si="140"/>
        <v>93.04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6000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36</v>
      </c>
      <c r="P1815" t="str">
        <f t="shared" si="140"/>
        <v>No Backers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6000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36</v>
      </c>
      <c r="P1816">
        <f t="shared" si="140"/>
        <v>15.23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 s="6">
        <v>6000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36</v>
      </c>
      <c r="P1817" t="str">
        <f t="shared" si="140"/>
        <v>No Backers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6000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36</v>
      </c>
      <c r="P1818">
        <f t="shared" si="140"/>
        <v>355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35</v>
      </c>
      <c r="P1819">
        <f t="shared" si="140"/>
        <v>21.29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6000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35</v>
      </c>
      <c r="P1820" t="str">
        <f t="shared" si="140"/>
        <v>No Backers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6000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35</v>
      </c>
      <c r="P1821">
        <f t="shared" si="140"/>
        <v>530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35</v>
      </c>
      <c r="P1822">
        <f t="shared" si="140"/>
        <v>264.38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6000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35</v>
      </c>
      <c r="P1823">
        <f t="shared" si="140"/>
        <v>37.07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6000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35</v>
      </c>
      <c r="P1824">
        <f t="shared" si="140"/>
        <v>192.09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35</v>
      </c>
      <c r="P1825">
        <f t="shared" si="140"/>
        <v>63.95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35</v>
      </c>
      <c r="P1826">
        <f t="shared" si="140"/>
        <v>52.75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35</v>
      </c>
      <c r="P1827">
        <f t="shared" si="140"/>
        <v>42.14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6000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35</v>
      </c>
      <c r="P1828">
        <f t="shared" si="140"/>
        <v>55.34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6000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35</v>
      </c>
      <c r="P1829">
        <f t="shared" si="140"/>
        <v>21.9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35</v>
      </c>
      <c r="P1830">
        <f t="shared" si="140"/>
        <v>43.79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35</v>
      </c>
      <c r="P1831">
        <f t="shared" si="140"/>
        <v>63.67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35</v>
      </c>
      <c r="P1832">
        <f t="shared" si="140"/>
        <v>9.2899999999999991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6000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35</v>
      </c>
      <c r="P1833">
        <f t="shared" si="140"/>
        <v>150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35</v>
      </c>
      <c r="P1834">
        <f t="shared" si="140"/>
        <v>105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35</v>
      </c>
      <c r="P1835">
        <f t="shared" si="140"/>
        <v>84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35</v>
      </c>
      <c r="P1836">
        <f t="shared" si="140"/>
        <v>23.28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35</v>
      </c>
      <c r="P1837">
        <f t="shared" si="140"/>
        <v>190.45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 s="6">
        <v>6000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35</v>
      </c>
      <c r="P1838">
        <f t="shared" si="140"/>
        <v>38.049999999999997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 s="6">
        <v>6000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35</v>
      </c>
      <c r="P1839">
        <f t="shared" si="140"/>
        <v>69.569999999999993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35</v>
      </c>
      <c r="P1840">
        <f t="shared" si="140"/>
        <v>74.5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6000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35</v>
      </c>
      <c r="P1841">
        <f t="shared" si="140"/>
        <v>46.27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35</v>
      </c>
      <c r="P1842">
        <f t="shared" si="140"/>
        <v>160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35</v>
      </c>
      <c r="P1843">
        <f t="shared" si="140"/>
        <v>51.9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35</v>
      </c>
      <c r="P1844">
        <f t="shared" si="140"/>
        <v>98.86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35</v>
      </c>
      <c r="P1845">
        <f t="shared" si="140"/>
        <v>15.49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6000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35</v>
      </c>
      <c r="P1846">
        <f t="shared" si="140"/>
        <v>103.65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6000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35</v>
      </c>
      <c r="P1847">
        <f t="shared" si="140"/>
        <v>108.97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6000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35</v>
      </c>
      <c r="P1848">
        <f t="shared" si="140"/>
        <v>9.9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 s="6">
        <v>6000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35</v>
      </c>
      <c r="P1849">
        <f t="shared" si="140"/>
        <v>54.47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34</v>
      </c>
      <c r="P1850">
        <f t="shared" si="140"/>
        <v>86.04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34</v>
      </c>
      <c r="P1851">
        <f t="shared" si="140"/>
        <v>258.13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6000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34</v>
      </c>
      <c r="P1852">
        <f t="shared" si="140"/>
        <v>11.53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34</v>
      </c>
      <c r="P1853">
        <f t="shared" ref="P1853:P1916" si="145">IFERROR(ROUND(E1853/L1853,2),"No Backers")</f>
        <v>79.23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6000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34</v>
      </c>
      <c r="P1854">
        <f t="shared" si="145"/>
        <v>15.73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6000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34</v>
      </c>
      <c r="P1855">
        <f t="shared" si="145"/>
        <v>147.07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34</v>
      </c>
      <c r="P1856">
        <f t="shared" si="145"/>
        <v>11.82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6000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34</v>
      </c>
      <c r="P1857">
        <f t="shared" si="145"/>
        <v>10.76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 s="6">
        <v>6000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34</v>
      </c>
      <c r="P1858">
        <f t="shared" si="145"/>
        <v>54.08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34</v>
      </c>
      <c r="P1859">
        <f t="shared" si="145"/>
        <v>93.32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 s="6">
        <v>6000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34</v>
      </c>
      <c r="P1860">
        <f t="shared" si="145"/>
        <v>13.78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34</v>
      </c>
      <c r="P1861">
        <f t="shared" si="145"/>
        <v>36.64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6000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34</v>
      </c>
      <c r="P1862">
        <f t="shared" si="145"/>
        <v>107.89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6000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34</v>
      </c>
      <c r="P1863" t="str">
        <f t="shared" si="145"/>
        <v>No Backers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6000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34</v>
      </c>
      <c r="P1864">
        <f t="shared" si="145"/>
        <v>128.13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6000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34</v>
      </c>
      <c r="P1865">
        <f t="shared" si="145"/>
        <v>1025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34</v>
      </c>
      <c r="P1866">
        <f t="shared" si="145"/>
        <v>42.65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 s="6">
        <v>6000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34</v>
      </c>
      <c r="P1867">
        <f t="shared" si="145"/>
        <v>1021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6000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34</v>
      </c>
      <c r="P1868">
        <f t="shared" si="145"/>
        <v>1020.5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6000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34</v>
      </c>
      <c r="P1869">
        <f t="shared" si="145"/>
        <v>2035.05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6000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34</v>
      </c>
      <c r="P1870">
        <f t="shared" si="145"/>
        <v>119.71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6000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34</v>
      </c>
      <c r="P1871" t="str">
        <f t="shared" si="145"/>
        <v>No Backers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6000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34</v>
      </c>
      <c r="P1872">
        <f t="shared" si="145"/>
        <v>184.82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34</v>
      </c>
      <c r="P1873">
        <f t="shared" si="145"/>
        <v>21.38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34</v>
      </c>
      <c r="P1874">
        <f t="shared" si="145"/>
        <v>156.15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6000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34</v>
      </c>
      <c r="P1875">
        <f t="shared" si="145"/>
        <v>1015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6000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34</v>
      </c>
      <c r="P1876">
        <f t="shared" si="145"/>
        <v>1014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 s="6">
        <v>6000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34</v>
      </c>
      <c r="P1877">
        <f t="shared" si="145"/>
        <v>675.67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6000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34</v>
      </c>
      <c r="P1878" t="str">
        <f t="shared" si="145"/>
        <v>No Backers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 s="6">
        <v>6000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34</v>
      </c>
      <c r="P1879" t="str">
        <f t="shared" si="145"/>
        <v>No Backers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 s="6">
        <v>5999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34</v>
      </c>
      <c r="P1880" t="str">
        <f t="shared" si="145"/>
        <v>No Backers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5875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34</v>
      </c>
      <c r="P1881">
        <f t="shared" si="145"/>
        <v>1012.5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5862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35</v>
      </c>
      <c r="P1882">
        <f t="shared" si="145"/>
        <v>84.38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35</v>
      </c>
      <c r="P1883">
        <f t="shared" si="145"/>
        <v>28.86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5800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35</v>
      </c>
      <c r="P1884">
        <f t="shared" si="145"/>
        <v>24.94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35</v>
      </c>
      <c r="P1885">
        <f t="shared" si="145"/>
        <v>63.13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5800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35</v>
      </c>
      <c r="P1886">
        <f t="shared" si="145"/>
        <v>77.69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5600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36</v>
      </c>
      <c r="P1887">
        <f t="shared" si="145"/>
        <v>19.239999999999998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5555.55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36</v>
      </c>
      <c r="P1888">
        <f t="shared" si="145"/>
        <v>69.66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5500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37</v>
      </c>
      <c r="P1889">
        <f t="shared" si="145"/>
        <v>251.88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37</v>
      </c>
      <c r="P1890">
        <f t="shared" si="145"/>
        <v>22.64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5500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37</v>
      </c>
      <c r="P1891">
        <f t="shared" si="145"/>
        <v>45.8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37</v>
      </c>
      <c r="P1892">
        <f t="shared" si="145"/>
        <v>8.19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37</v>
      </c>
      <c r="P1893">
        <f t="shared" si="145"/>
        <v>16.79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37</v>
      </c>
      <c r="P1894">
        <f t="shared" si="145"/>
        <v>77.44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37</v>
      </c>
      <c r="P1895">
        <f t="shared" si="145"/>
        <v>44.67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5500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37</v>
      </c>
      <c r="P1896">
        <f t="shared" si="145"/>
        <v>100.5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36</v>
      </c>
      <c r="P1897">
        <f t="shared" si="145"/>
        <v>42.7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36</v>
      </c>
      <c r="P1898">
        <f t="shared" si="145"/>
        <v>154.22999999999999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5500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36</v>
      </c>
      <c r="P1899">
        <f t="shared" si="145"/>
        <v>10.96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5500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36</v>
      </c>
      <c r="P1900">
        <f t="shared" si="145"/>
        <v>95.48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36</v>
      </c>
      <c r="P1901">
        <f t="shared" si="145"/>
        <v>47.74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36</v>
      </c>
      <c r="P1902">
        <f t="shared" si="145"/>
        <v>37.11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5500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36</v>
      </c>
      <c r="P1903">
        <f t="shared" si="145"/>
        <v>80.16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5500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36</v>
      </c>
      <c r="P1904">
        <f t="shared" si="145"/>
        <v>667.41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36</v>
      </c>
      <c r="P1905">
        <f t="shared" si="145"/>
        <v>48.8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5500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36</v>
      </c>
      <c r="P1906">
        <f t="shared" si="145"/>
        <v>1000.5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 s="6">
        <v>5500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36</v>
      </c>
      <c r="P1907">
        <f t="shared" si="145"/>
        <v>500.17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5500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36</v>
      </c>
      <c r="P1908">
        <f t="shared" si="145"/>
        <v>20.2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5500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36</v>
      </c>
      <c r="P1909">
        <f t="shared" si="145"/>
        <v>500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5500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36</v>
      </c>
      <c r="P1910">
        <f t="shared" si="145"/>
        <v>500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5500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36</v>
      </c>
      <c r="P1911">
        <f t="shared" si="145"/>
        <v>52.63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5500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36</v>
      </c>
      <c r="P1912">
        <f t="shared" si="145"/>
        <v>7.02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 s="6">
        <v>5500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36</v>
      </c>
      <c r="P1913">
        <f t="shared" si="145"/>
        <v>2000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36</v>
      </c>
      <c r="P1914">
        <f t="shared" si="145"/>
        <v>47.62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5500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36</v>
      </c>
      <c r="P1915">
        <f t="shared" si="145"/>
        <v>76.92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5500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36</v>
      </c>
      <c r="P1916">
        <f t="shared" si="145"/>
        <v>1000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36</v>
      </c>
      <c r="P1917">
        <f t="shared" ref="P1917:P1980" si="150">IFERROR(ROUND(E1917/L1917,2),"No Backers")</f>
        <v>500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5500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36</v>
      </c>
      <c r="P1918">
        <f t="shared" si="150"/>
        <v>333.33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5500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36</v>
      </c>
      <c r="P1919">
        <f t="shared" si="150"/>
        <v>28.57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5500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36</v>
      </c>
      <c r="P1920">
        <f t="shared" si="150"/>
        <v>222.22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36</v>
      </c>
      <c r="P1921">
        <f t="shared" si="150"/>
        <v>249.13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5500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36</v>
      </c>
      <c r="P1922">
        <f t="shared" si="150"/>
        <v>18.93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5500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36</v>
      </c>
      <c r="P1923">
        <f t="shared" si="150"/>
        <v>52.16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5494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36</v>
      </c>
      <c r="P1924">
        <f t="shared" si="150"/>
        <v>30.75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5400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36</v>
      </c>
      <c r="P1925">
        <f t="shared" si="150"/>
        <v>151.31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36</v>
      </c>
      <c r="P1926">
        <f t="shared" si="150"/>
        <v>59.24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 s="6">
        <v>5250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37</v>
      </c>
      <c r="P1927">
        <f t="shared" si="150"/>
        <v>37.5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37</v>
      </c>
      <c r="P1928">
        <f t="shared" si="150"/>
        <v>18.14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37</v>
      </c>
      <c r="P1929">
        <f t="shared" si="150"/>
        <v>176.36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5105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38</v>
      </c>
      <c r="P1930">
        <f t="shared" si="150"/>
        <v>56.97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38</v>
      </c>
      <c r="P1931">
        <f t="shared" si="150"/>
        <v>25.6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5000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38</v>
      </c>
      <c r="P1932">
        <f t="shared" si="150"/>
        <v>73.849999999999994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 s="6">
        <v>5000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38</v>
      </c>
      <c r="P1933">
        <f t="shared" si="150"/>
        <v>38.36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38</v>
      </c>
      <c r="P1934">
        <f t="shared" si="150"/>
        <v>23.91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5000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38</v>
      </c>
      <c r="P1935">
        <f t="shared" si="150"/>
        <v>17.36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38</v>
      </c>
      <c r="P1936">
        <f t="shared" si="150"/>
        <v>24.78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38</v>
      </c>
      <c r="P1937">
        <f t="shared" si="150"/>
        <v>37.94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5000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38</v>
      </c>
      <c r="P1938">
        <f t="shared" si="150"/>
        <v>13.02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38</v>
      </c>
      <c r="P1939">
        <f t="shared" si="150"/>
        <v>64.97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38</v>
      </c>
      <c r="P1940">
        <f t="shared" si="150"/>
        <v>16.52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38</v>
      </c>
      <c r="P1941">
        <f t="shared" si="150"/>
        <v>19.55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5000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38</v>
      </c>
      <c r="P1942">
        <f t="shared" si="150"/>
        <v>60.55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5000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38</v>
      </c>
      <c r="P1943">
        <f t="shared" si="150"/>
        <v>0.38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38</v>
      </c>
      <c r="P1944">
        <f t="shared" si="150"/>
        <v>19.75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37</v>
      </c>
      <c r="P1945">
        <f t="shared" si="150"/>
        <v>0.76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5000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37</v>
      </c>
      <c r="P1946">
        <f t="shared" si="150"/>
        <v>1.05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5000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37</v>
      </c>
      <c r="P1947">
        <f t="shared" si="150"/>
        <v>2.75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5000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37</v>
      </c>
      <c r="P1948">
        <f t="shared" si="150"/>
        <v>26.67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37</v>
      </c>
      <c r="P1949">
        <f t="shared" si="150"/>
        <v>81.17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5000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37</v>
      </c>
      <c r="P1950">
        <f t="shared" si="150"/>
        <v>0.44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37</v>
      </c>
      <c r="P1951">
        <f t="shared" si="150"/>
        <v>1.97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37</v>
      </c>
      <c r="P1952">
        <f t="shared" si="150"/>
        <v>0.99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37</v>
      </c>
      <c r="P1953">
        <f t="shared" si="150"/>
        <v>2.23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37</v>
      </c>
      <c r="P1954">
        <f t="shared" si="150"/>
        <v>2.72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37</v>
      </c>
      <c r="P1955">
        <f t="shared" si="150"/>
        <v>12.52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37</v>
      </c>
      <c r="P1956">
        <f t="shared" si="150"/>
        <v>4.43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37</v>
      </c>
      <c r="P1957">
        <f t="shared" si="150"/>
        <v>6.33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5000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37</v>
      </c>
      <c r="P1958">
        <f t="shared" si="150"/>
        <v>5.0199999999999996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5000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37</v>
      </c>
      <c r="P1959">
        <f t="shared" si="150"/>
        <v>2.77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5000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37</v>
      </c>
      <c r="P1960">
        <f t="shared" si="150"/>
        <v>1.35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 s="6">
        <v>5000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37</v>
      </c>
      <c r="P1961">
        <f t="shared" si="150"/>
        <v>4.3099999999999996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5000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37</v>
      </c>
      <c r="P1962">
        <f t="shared" si="150"/>
        <v>55.33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37</v>
      </c>
      <c r="P1963">
        <f t="shared" si="150"/>
        <v>1.1200000000000001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5000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36</v>
      </c>
      <c r="P1964">
        <f t="shared" si="150"/>
        <v>5.95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5000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36</v>
      </c>
      <c r="P1965">
        <f t="shared" si="150"/>
        <v>8.8800000000000008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5000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36</v>
      </c>
      <c r="P1966">
        <f t="shared" si="150"/>
        <v>1.41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36</v>
      </c>
      <c r="P1967">
        <f t="shared" si="150"/>
        <v>17.52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36</v>
      </c>
      <c r="P1968">
        <f t="shared" si="150"/>
        <v>1.19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36</v>
      </c>
      <c r="P1969">
        <f t="shared" si="150"/>
        <v>4.4400000000000004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36</v>
      </c>
      <c r="P1970">
        <f t="shared" si="150"/>
        <v>3.53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5000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36</v>
      </c>
      <c r="P1971">
        <f t="shared" si="150"/>
        <v>0.95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36</v>
      </c>
      <c r="P1972">
        <f t="shared" si="150"/>
        <v>2.5499999999999998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5000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36</v>
      </c>
      <c r="P1973">
        <f t="shared" si="150"/>
        <v>0.46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36</v>
      </c>
      <c r="P1974">
        <f t="shared" si="150"/>
        <v>7.5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36</v>
      </c>
      <c r="P1975">
        <f t="shared" si="150"/>
        <v>0.87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36</v>
      </c>
      <c r="P1976">
        <f t="shared" si="150"/>
        <v>4.43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5000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36</v>
      </c>
      <c r="P1977">
        <f t="shared" si="150"/>
        <v>7.02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5000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36</v>
      </c>
      <c r="P1978">
        <f t="shared" si="150"/>
        <v>3.75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36</v>
      </c>
      <c r="P1979">
        <f t="shared" si="150"/>
        <v>2.16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36</v>
      </c>
      <c r="P1980">
        <f t="shared" si="150"/>
        <v>4.57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35</v>
      </c>
      <c r="P1981">
        <f t="shared" ref="P1981:P2044" si="155">IFERROR(ROUND(E1981/L1981,2),"No Backers")</f>
        <v>2.1800000000000002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</v>
      </c>
      <c r="P1982">
        <f t="shared" si="155"/>
        <v>0.91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35</v>
      </c>
      <c r="P1983">
        <f t="shared" si="155"/>
        <v>147.25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5000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35</v>
      </c>
      <c r="P1984" t="str">
        <f t="shared" si="155"/>
        <v>No Backers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35</v>
      </c>
      <c r="P1985">
        <f t="shared" si="155"/>
        <v>110.13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35</v>
      </c>
      <c r="P1986">
        <f t="shared" si="155"/>
        <v>251.14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5000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35</v>
      </c>
      <c r="P1987">
        <f t="shared" si="155"/>
        <v>438.75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5000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35</v>
      </c>
      <c r="P1988">
        <f t="shared" si="155"/>
        <v>1751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5000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35</v>
      </c>
      <c r="P1989">
        <f t="shared" si="155"/>
        <v>62.5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35</v>
      </c>
      <c r="P1990">
        <f t="shared" si="155"/>
        <v>1748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35</v>
      </c>
      <c r="P1991">
        <f t="shared" si="155"/>
        <v>1742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5000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35</v>
      </c>
      <c r="P1992">
        <f t="shared" si="155"/>
        <v>347.8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5000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35</v>
      </c>
      <c r="P1993">
        <f t="shared" si="155"/>
        <v>576.02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5000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34</v>
      </c>
      <c r="P1994">
        <f t="shared" si="155"/>
        <v>860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34</v>
      </c>
      <c r="P1995" t="str">
        <f t="shared" si="155"/>
        <v>No Backers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 s="6">
        <v>5000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34</v>
      </c>
      <c r="P1996" t="str">
        <f t="shared" si="155"/>
        <v>No Backers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5000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34</v>
      </c>
      <c r="P1997">
        <f t="shared" si="155"/>
        <v>569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 s="6">
        <v>5000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34</v>
      </c>
      <c r="P1998" t="str">
        <f t="shared" si="155"/>
        <v>No Backers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5000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34</v>
      </c>
      <c r="P1999" t="str">
        <f t="shared" si="155"/>
        <v>No Backers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5000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34</v>
      </c>
      <c r="P2000">
        <f t="shared" si="155"/>
        <v>566.66999999999996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5000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34</v>
      </c>
      <c r="P2001">
        <f t="shared" si="155"/>
        <v>242.86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34</v>
      </c>
      <c r="P2002">
        <f t="shared" si="155"/>
        <v>67.92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 s="6">
        <v>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34</v>
      </c>
      <c r="P2003">
        <f t="shared" si="155"/>
        <v>1.04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34</v>
      </c>
      <c r="P2004">
        <f t="shared" si="155"/>
        <v>1.23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34</v>
      </c>
      <c r="P2005">
        <f t="shared" si="155"/>
        <v>99.47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34</v>
      </c>
      <c r="P2006">
        <f t="shared" si="155"/>
        <v>4.7699999999999996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34</v>
      </c>
      <c r="P2007">
        <f t="shared" si="155"/>
        <v>8.83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34</v>
      </c>
      <c r="P2008">
        <f t="shared" si="155"/>
        <v>5.56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34</v>
      </c>
      <c r="P2009">
        <f t="shared" si="155"/>
        <v>12.31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5000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34</v>
      </c>
      <c r="P2010">
        <f t="shared" si="155"/>
        <v>40.9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33</v>
      </c>
      <c r="P2011">
        <f t="shared" si="155"/>
        <v>4.2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5000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33</v>
      </c>
      <c r="P2012">
        <f t="shared" si="155"/>
        <v>0.96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33</v>
      </c>
      <c r="P2013">
        <f t="shared" si="155"/>
        <v>1.72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33</v>
      </c>
      <c r="P2014">
        <f t="shared" si="155"/>
        <v>9.1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33</v>
      </c>
      <c r="P2015">
        <f t="shared" si="155"/>
        <v>0.36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33</v>
      </c>
      <c r="P2016">
        <f t="shared" si="155"/>
        <v>0.06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33</v>
      </c>
      <c r="P2017">
        <f t="shared" si="155"/>
        <v>10.25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33</v>
      </c>
      <c r="P2018">
        <f t="shared" si="155"/>
        <v>3.47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33</v>
      </c>
      <c r="P2019">
        <f t="shared" si="155"/>
        <v>3.89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33</v>
      </c>
      <c r="P2020">
        <f t="shared" si="155"/>
        <v>3.68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 s="6">
        <v>5000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33</v>
      </c>
      <c r="P2021">
        <f t="shared" si="155"/>
        <v>0.93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5000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33</v>
      </c>
      <c r="P2022">
        <f t="shared" si="155"/>
        <v>13.53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33</v>
      </c>
      <c r="P2023">
        <f t="shared" si="155"/>
        <v>17.38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33</v>
      </c>
      <c r="P2024">
        <f t="shared" si="155"/>
        <v>5.08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 s="6">
        <v>5000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33</v>
      </c>
      <c r="P2025">
        <f t="shared" si="155"/>
        <v>4.67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5000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33</v>
      </c>
      <c r="P2026">
        <f t="shared" si="155"/>
        <v>15.58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5000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33</v>
      </c>
      <c r="P2027">
        <f t="shared" si="155"/>
        <v>2.2400000000000002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33</v>
      </c>
      <c r="P2028">
        <f t="shared" si="155"/>
        <v>3.58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5000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33</v>
      </c>
      <c r="P2029">
        <f t="shared" si="155"/>
        <v>3.01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5000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33</v>
      </c>
      <c r="P2030">
        <f t="shared" si="155"/>
        <v>20.57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5000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32</v>
      </c>
      <c r="P2031">
        <f t="shared" si="155"/>
        <v>17.27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5000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32</v>
      </c>
      <c r="P2032">
        <f t="shared" si="155"/>
        <v>2.59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 s="6">
        <v>5000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32</v>
      </c>
      <c r="P2033">
        <f t="shared" si="155"/>
        <v>3.18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32</v>
      </c>
      <c r="P2034">
        <f t="shared" si="155"/>
        <v>3.04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32</v>
      </c>
      <c r="P2035">
        <f t="shared" si="155"/>
        <v>10.220000000000001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32</v>
      </c>
      <c r="P2036">
        <f t="shared" si="155"/>
        <v>3.17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32</v>
      </c>
      <c r="P2037">
        <f t="shared" si="155"/>
        <v>2.5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5000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32</v>
      </c>
      <c r="P2038">
        <f t="shared" si="155"/>
        <v>1.89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32</v>
      </c>
      <c r="P2039">
        <f t="shared" si="155"/>
        <v>3.74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5000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32</v>
      </c>
      <c r="P2040">
        <f t="shared" si="155"/>
        <v>7.85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32</v>
      </c>
      <c r="P2041">
        <f t="shared" si="155"/>
        <v>4.21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32</v>
      </c>
      <c r="P2042">
        <f t="shared" si="155"/>
        <v>5.87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32</v>
      </c>
      <c r="P2043">
        <f t="shared" si="155"/>
        <v>13.23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5000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32</v>
      </c>
      <c r="P2044">
        <f t="shared" si="155"/>
        <v>11.29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5000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32</v>
      </c>
      <c r="P2045">
        <f t="shared" ref="P2045:P2108" si="160">IFERROR(ROUND(E2045/L2045,2),"No Backers")</f>
        <v>8.17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32</v>
      </c>
      <c r="P2046">
        <f t="shared" si="160"/>
        <v>8.76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32</v>
      </c>
      <c r="P2047">
        <f t="shared" si="160"/>
        <v>5.99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32</v>
      </c>
      <c r="P2048">
        <f t="shared" si="160"/>
        <v>7.26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32</v>
      </c>
      <c r="P2049">
        <f t="shared" si="160"/>
        <v>3.56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32</v>
      </c>
      <c r="P2050">
        <f t="shared" si="160"/>
        <v>1.1499999999999999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31</v>
      </c>
      <c r="P2051">
        <f t="shared" si="160"/>
        <v>2.12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5000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31</v>
      </c>
      <c r="P2052">
        <f t="shared" si="160"/>
        <v>9.24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31</v>
      </c>
      <c r="P2053">
        <f t="shared" si="160"/>
        <v>6.49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31</v>
      </c>
      <c r="P2054">
        <f t="shared" si="160"/>
        <v>2.9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31</v>
      </c>
      <c r="P2055">
        <f t="shared" si="160"/>
        <v>12.98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31</v>
      </c>
      <c r="P2056">
        <f t="shared" si="160"/>
        <v>2.52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31</v>
      </c>
      <c r="P2057">
        <f t="shared" si="160"/>
        <v>15.5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31</v>
      </c>
      <c r="P2058">
        <f t="shared" si="160"/>
        <v>2.82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 s="6">
        <v>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31</v>
      </c>
      <c r="P2059">
        <f t="shared" si="160"/>
        <v>2.34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5000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31</v>
      </c>
      <c r="P2060">
        <f t="shared" si="160"/>
        <v>3.8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5000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31</v>
      </c>
      <c r="P2061">
        <f t="shared" si="160"/>
        <v>4.1500000000000004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31</v>
      </c>
      <c r="P2062">
        <f t="shared" si="160"/>
        <v>1.1399999999999999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31</v>
      </c>
      <c r="P2063">
        <f t="shared" si="160"/>
        <v>44.43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 s="6">
        <v>5000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31</v>
      </c>
      <c r="P2064">
        <f t="shared" si="160"/>
        <v>7.65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5000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31</v>
      </c>
      <c r="P2065">
        <f t="shared" si="160"/>
        <v>31.63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5000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31</v>
      </c>
      <c r="P2066">
        <f t="shared" si="160"/>
        <v>0.27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5000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31</v>
      </c>
      <c r="P2067">
        <f t="shared" si="160"/>
        <v>0.99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5000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31</v>
      </c>
      <c r="P2068">
        <f t="shared" si="160"/>
        <v>23.75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5000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31</v>
      </c>
      <c r="P2069">
        <f t="shared" si="160"/>
        <v>153.80000000000001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31</v>
      </c>
      <c r="P2070">
        <f t="shared" si="160"/>
        <v>20.22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31</v>
      </c>
      <c r="P2071">
        <f t="shared" si="160"/>
        <v>5.84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</v>
      </c>
      <c r="P2072">
        <f t="shared" si="160"/>
        <v>1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31</v>
      </c>
      <c r="P2073">
        <f t="shared" si="160"/>
        <v>5.52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31</v>
      </c>
      <c r="P2074">
        <f t="shared" si="160"/>
        <v>4.38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5000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31</v>
      </c>
      <c r="P2075">
        <f t="shared" si="160"/>
        <v>3.26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31</v>
      </c>
      <c r="P2076">
        <f t="shared" si="160"/>
        <v>510.67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5000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31</v>
      </c>
      <c r="P2077">
        <f t="shared" si="160"/>
        <v>0.19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5000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31</v>
      </c>
      <c r="P2078">
        <f t="shared" si="160"/>
        <v>0.18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31</v>
      </c>
      <c r="P2079">
        <f t="shared" si="160"/>
        <v>8.1199999999999992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5000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31</v>
      </c>
      <c r="P2080">
        <f t="shared" si="160"/>
        <v>31.77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 s="6">
        <v>5000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30</v>
      </c>
      <c r="P2081">
        <f t="shared" si="160"/>
        <v>2.5099999999999998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5000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30</v>
      </c>
      <c r="P2082">
        <f t="shared" si="160"/>
        <v>30.42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30</v>
      </c>
      <c r="P2083">
        <f t="shared" si="160"/>
        <v>27.64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5000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30</v>
      </c>
      <c r="P2084">
        <f t="shared" si="160"/>
        <v>39.950000000000003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30</v>
      </c>
      <c r="P2085">
        <f t="shared" si="160"/>
        <v>60.6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30</v>
      </c>
      <c r="P2086">
        <f t="shared" si="160"/>
        <v>32.85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 s="6">
        <v>5000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30</v>
      </c>
      <c r="P2087">
        <f t="shared" si="160"/>
        <v>18.190000000000001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30</v>
      </c>
      <c r="P2088">
        <f t="shared" si="160"/>
        <v>43.14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 s="6">
        <v>5000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30</v>
      </c>
      <c r="P2089">
        <f t="shared" si="160"/>
        <v>60.4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30</v>
      </c>
      <c r="P2090">
        <f t="shared" si="160"/>
        <v>20.13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30</v>
      </c>
      <c r="P2091">
        <f t="shared" si="160"/>
        <v>24.29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5000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30</v>
      </c>
      <c r="P2092">
        <f t="shared" si="160"/>
        <v>9.41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 s="6">
        <v>5000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30</v>
      </c>
      <c r="P2093">
        <f t="shared" si="160"/>
        <v>6.12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30</v>
      </c>
      <c r="P2094">
        <f t="shared" si="160"/>
        <v>27.33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30</v>
      </c>
      <c r="P2095">
        <f t="shared" si="160"/>
        <v>65.33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30</v>
      </c>
      <c r="P2096">
        <f t="shared" si="160"/>
        <v>20.85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30</v>
      </c>
      <c r="P2097">
        <f t="shared" si="160"/>
        <v>68.22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5000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30</v>
      </c>
      <c r="P2098">
        <f t="shared" si="160"/>
        <v>107.16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30</v>
      </c>
      <c r="P2099">
        <f t="shared" si="160"/>
        <v>39.47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30</v>
      </c>
      <c r="P2100">
        <f t="shared" si="160"/>
        <v>46.88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5000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30</v>
      </c>
      <c r="P2101">
        <f t="shared" si="160"/>
        <v>23.81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5000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30</v>
      </c>
      <c r="P2102">
        <f t="shared" si="160"/>
        <v>55.56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30</v>
      </c>
      <c r="P2103">
        <f t="shared" si="160"/>
        <v>34.090000000000003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5000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30</v>
      </c>
      <c r="P2104">
        <f t="shared" si="160"/>
        <v>39.47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30</v>
      </c>
      <c r="P2105">
        <f t="shared" si="160"/>
        <v>13.04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5000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30</v>
      </c>
      <c r="P2106">
        <f t="shared" si="160"/>
        <v>40.54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 s="6">
        <v>5000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30</v>
      </c>
      <c r="P2107">
        <f t="shared" si="160"/>
        <v>15.08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5000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30</v>
      </c>
      <c r="P2108">
        <f t="shared" si="160"/>
        <v>33.770000000000003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30</v>
      </c>
      <c r="P2109">
        <f t="shared" ref="P2109:P2172" si="165">IFERROR(ROUND(E2109/L2109,2),"No Backers")</f>
        <v>25.6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 s="6">
        <v>5000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29</v>
      </c>
      <c r="P2110">
        <f t="shared" si="165"/>
        <v>7.7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29</v>
      </c>
      <c r="P2111">
        <f t="shared" si="165"/>
        <v>36.65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29</v>
      </c>
      <c r="P2112">
        <f t="shared" si="165"/>
        <v>38.549999999999997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29</v>
      </c>
      <c r="P2113">
        <f t="shared" si="165"/>
        <v>37.56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5000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29</v>
      </c>
      <c r="P2114">
        <f t="shared" si="165"/>
        <v>133.18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5000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29</v>
      </c>
      <c r="P2115">
        <f t="shared" si="165"/>
        <v>13.65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29</v>
      </c>
      <c r="P2116">
        <f t="shared" si="165"/>
        <v>9.93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29</v>
      </c>
      <c r="P2117">
        <f t="shared" si="165"/>
        <v>40.42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5000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29</v>
      </c>
      <c r="P2118">
        <f t="shared" si="165"/>
        <v>15.82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29</v>
      </c>
      <c r="P2119">
        <f t="shared" si="165"/>
        <v>41.29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5000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29</v>
      </c>
      <c r="P2120">
        <f t="shared" si="165"/>
        <v>84.59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5000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29</v>
      </c>
      <c r="P2121">
        <f t="shared" si="165"/>
        <v>65.319999999999993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29</v>
      </c>
      <c r="P2122">
        <f t="shared" si="165"/>
        <v>20.81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 s="6">
        <v>5000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29</v>
      </c>
      <c r="P2123">
        <f t="shared" si="165"/>
        <v>143.4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5000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29</v>
      </c>
      <c r="P2124">
        <f t="shared" si="165"/>
        <v>477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29</v>
      </c>
      <c r="P2125">
        <f t="shared" si="165"/>
        <v>286.01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28</v>
      </c>
      <c r="P2126">
        <f t="shared" si="165"/>
        <v>283.8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28</v>
      </c>
      <c r="P2127">
        <f t="shared" si="165"/>
        <v>52.48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28</v>
      </c>
      <c r="P2128">
        <f t="shared" si="165"/>
        <v>708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5000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28</v>
      </c>
      <c r="P2129">
        <f t="shared" si="165"/>
        <v>5.97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28</v>
      </c>
      <c r="P2130">
        <f t="shared" si="165"/>
        <v>1405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28</v>
      </c>
      <c r="P2131">
        <f t="shared" si="165"/>
        <v>117.08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28</v>
      </c>
      <c r="P2132">
        <f t="shared" si="165"/>
        <v>350.5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28</v>
      </c>
      <c r="P2133">
        <f t="shared" si="165"/>
        <v>466.67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28</v>
      </c>
      <c r="P2134">
        <f t="shared" si="165"/>
        <v>14.12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28</v>
      </c>
      <c r="P2135">
        <f t="shared" si="165"/>
        <v>465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5000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28</v>
      </c>
      <c r="P2136">
        <f t="shared" si="165"/>
        <v>465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28</v>
      </c>
      <c r="P2137">
        <f t="shared" si="165"/>
        <v>63.23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5000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28</v>
      </c>
      <c r="P2138">
        <f t="shared" si="165"/>
        <v>347.5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28</v>
      </c>
      <c r="P2140">
        <f t="shared" si="165"/>
        <v>115.58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28</v>
      </c>
      <c r="P2141">
        <f t="shared" si="165"/>
        <v>24.71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28</v>
      </c>
      <c r="P2142">
        <f t="shared" si="165"/>
        <v>125.64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28</v>
      </c>
      <c r="P2143" t="str">
        <f t="shared" si="165"/>
        <v>No Backers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5000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27</v>
      </c>
      <c r="P2144">
        <f t="shared" si="165"/>
        <v>114.51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5000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27</v>
      </c>
      <c r="P2145">
        <f t="shared" si="165"/>
        <v>274.64999999999998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 s="6">
        <v>5000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27</v>
      </c>
      <c r="P2146">
        <f t="shared" si="165"/>
        <v>57.08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27</v>
      </c>
      <c r="P2147">
        <f t="shared" si="165"/>
        <v>15.36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27</v>
      </c>
      <c r="P2148">
        <f t="shared" si="165"/>
        <v>1366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27</v>
      </c>
      <c r="P2149">
        <f t="shared" si="165"/>
        <v>24.84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5000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27</v>
      </c>
      <c r="P2150">
        <f t="shared" si="165"/>
        <v>682.5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 s="6">
        <v>5000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27</v>
      </c>
      <c r="P2151" t="str">
        <f t="shared" si="165"/>
        <v>No Backers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27</v>
      </c>
      <c r="P2152">
        <f t="shared" si="165"/>
        <v>340.5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27</v>
      </c>
      <c r="P2153">
        <f t="shared" si="165"/>
        <v>226.83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5000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27</v>
      </c>
      <c r="P2154">
        <f t="shared" si="165"/>
        <v>340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27</v>
      </c>
      <c r="P2155">
        <f t="shared" si="165"/>
        <v>340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5000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27</v>
      </c>
      <c r="P2156">
        <f t="shared" si="165"/>
        <v>675.5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27</v>
      </c>
      <c r="P2157">
        <f t="shared" si="165"/>
        <v>270.2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27</v>
      </c>
      <c r="P2158">
        <f t="shared" si="165"/>
        <v>16.28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27</v>
      </c>
      <c r="P2159">
        <f t="shared" si="165"/>
        <v>23.62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27</v>
      </c>
      <c r="P2160">
        <f t="shared" si="165"/>
        <v>4.32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5000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27</v>
      </c>
      <c r="P2161">
        <f t="shared" si="165"/>
        <v>671.01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5000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27</v>
      </c>
      <c r="P2162">
        <f t="shared" si="165"/>
        <v>83.5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27</v>
      </c>
      <c r="P2163">
        <f t="shared" si="165"/>
        <v>102.69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5000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27</v>
      </c>
      <c r="P2164">
        <f t="shared" si="165"/>
        <v>22.98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27</v>
      </c>
      <c r="P2165">
        <f t="shared" si="165"/>
        <v>30.27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27</v>
      </c>
      <c r="P2166">
        <f t="shared" si="165"/>
        <v>16.02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5000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27</v>
      </c>
      <c r="P2167">
        <f t="shared" si="165"/>
        <v>11.37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5000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27</v>
      </c>
      <c r="P2168">
        <f t="shared" si="165"/>
        <v>41.56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5000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27</v>
      </c>
      <c r="P2169">
        <f t="shared" si="165"/>
        <v>166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27</v>
      </c>
      <c r="P2170">
        <f t="shared" si="165"/>
        <v>3.9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 s="6">
        <v>5000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26</v>
      </c>
      <c r="P2171">
        <f t="shared" si="165"/>
        <v>188.86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26</v>
      </c>
      <c r="P2172">
        <f t="shared" si="165"/>
        <v>69.42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26</v>
      </c>
      <c r="P2173">
        <f t="shared" ref="P2173:P2236" si="170">IFERROR(ROUND(E2173/L2173,2),"No Backers")</f>
        <v>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5000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26</v>
      </c>
      <c r="P2174">
        <f t="shared" si="170"/>
        <v>101.15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26</v>
      </c>
      <c r="P2175">
        <f t="shared" si="170"/>
        <v>14.58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 s="6">
        <v>5000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26</v>
      </c>
      <c r="P2176">
        <f t="shared" si="170"/>
        <v>20.73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5000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26</v>
      </c>
      <c r="P2177">
        <f t="shared" si="170"/>
        <v>50.19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26</v>
      </c>
      <c r="P2178">
        <f t="shared" si="170"/>
        <v>18.34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>
      <c r="A2179">
        <v>2177</v>
      </c>
      <c r="B2179" s="3" t="s">
        <v>2178</v>
      </c>
      <c r="C2179" s="3" t="s">
        <v>6287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26</v>
      </c>
      <c r="P2179">
        <f t="shared" si="170"/>
        <v>34.24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26</v>
      </c>
      <c r="P2180">
        <f t="shared" si="170"/>
        <v>1.51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26</v>
      </c>
      <c r="P2181">
        <f t="shared" si="170"/>
        <v>61.9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26</v>
      </c>
      <c r="P2182">
        <f t="shared" si="170"/>
        <v>16.63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 s="6">
        <v>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26</v>
      </c>
      <c r="P2183">
        <f t="shared" si="170"/>
        <v>24.45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5000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26</v>
      </c>
      <c r="P2184">
        <f t="shared" si="170"/>
        <v>3.64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5000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26</v>
      </c>
      <c r="P2185">
        <f t="shared" si="170"/>
        <v>4.63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 s="6">
        <v>5000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26</v>
      </c>
      <c r="P2186">
        <f t="shared" si="170"/>
        <v>4.8499999999999996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26</v>
      </c>
      <c r="P2187">
        <f t="shared" si="170"/>
        <v>2.06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26</v>
      </c>
      <c r="P2188">
        <f t="shared" si="170"/>
        <v>3.28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5000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26</v>
      </c>
      <c r="P2189">
        <f t="shared" si="170"/>
        <v>0.36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26</v>
      </c>
      <c r="P2190">
        <f t="shared" si="170"/>
        <v>2.4900000000000002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5000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26</v>
      </c>
      <c r="P2191">
        <f t="shared" si="170"/>
        <v>14.55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5000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26</v>
      </c>
      <c r="P2192">
        <f t="shared" si="170"/>
        <v>2.38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5000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26</v>
      </c>
      <c r="P2193">
        <f t="shared" si="170"/>
        <v>51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5000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25</v>
      </c>
      <c r="P2194">
        <f t="shared" si="170"/>
        <v>0.39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25</v>
      </c>
      <c r="P2195">
        <f t="shared" si="170"/>
        <v>1.42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25</v>
      </c>
      <c r="P2196">
        <f t="shared" si="170"/>
        <v>1.45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25</v>
      </c>
      <c r="P2197">
        <f t="shared" si="170"/>
        <v>11.04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25</v>
      </c>
      <c r="P2198">
        <f t="shared" si="170"/>
        <v>5.39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5000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25</v>
      </c>
      <c r="P2199">
        <f t="shared" si="170"/>
        <v>0.28999999999999998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25</v>
      </c>
      <c r="P2200">
        <f t="shared" si="170"/>
        <v>1.94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5000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25</v>
      </c>
      <c r="P2201">
        <f t="shared" si="170"/>
        <v>5.0199999999999996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5000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25</v>
      </c>
      <c r="P2202">
        <f t="shared" si="170"/>
        <v>4.78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5000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25</v>
      </c>
      <c r="P2203">
        <f t="shared" si="170"/>
        <v>44.68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25</v>
      </c>
      <c r="P2204">
        <f t="shared" si="170"/>
        <v>1.73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5000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25</v>
      </c>
      <c r="P2205">
        <f t="shared" si="170"/>
        <v>25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25</v>
      </c>
      <c r="P2206">
        <f t="shared" si="170"/>
        <v>17.12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25</v>
      </c>
      <c r="P2207">
        <f t="shared" si="170"/>
        <v>46.15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5000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25</v>
      </c>
      <c r="P2208">
        <f t="shared" si="170"/>
        <v>36.619999999999997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5000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25</v>
      </c>
      <c r="P2209">
        <f t="shared" si="170"/>
        <v>177.86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25</v>
      </c>
      <c r="P2210">
        <f t="shared" si="170"/>
        <v>51.71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25</v>
      </c>
      <c r="P2211">
        <f t="shared" si="170"/>
        <v>82.33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25</v>
      </c>
      <c r="P2212">
        <f t="shared" si="170"/>
        <v>17.010000000000002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25</v>
      </c>
      <c r="P2213">
        <f t="shared" si="170"/>
        <v>10.210000000000001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5000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25</v>
      </c>
      <c r="P2214">
        <f t="shared" si="170"/>
        <v>9.9600000000000009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24</v>
      </c>
      <c r="P2215">
        <f t="shared" si="170"/>
        <v>1224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24</v>
      </c>
      <c r="P2216">
        <f t="shared" si="170"/>
        <v>50.83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24</v>
      </c>
      <c r="P2217">
        <f t="shared" si="170"/>
        <v>36.909999999999997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5000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24</v>
      </c>
      <c r="P2218">
        <f t="shared" si="170"/>
        <v>87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24</v>
      </c>
      <c r="P2219">
        <f t="shared" si="170"/>
        <v>135.22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5000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24</v>
      </c>
      <c r="P2220">
        <f t="shared" si="170"/>
        <v>16.010000000000002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24</v>
      </c>
      <c r="P2221">
        <f t="shared" si="170"/>
        <v>64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24</v>
      </c>
      <c r="P2222">
        <f t="shared" si="170"/>
        <v>17.61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24</v>
      </c>
      <c r="P2223">
        <f t="shared" si="170"/>
        <v>5.51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24</v>
      </c>
      <c r="P2224">
        <f t="shared" si="170"/>
        <v>40.03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 s="6">
        <v>5000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24</v>
      </c>
      <c r="P2225">
        <f t="shared" si="170"/>
        <v>12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5000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</v>
      </c>
      <c r="P2226">
        <f t="shared" si="170"/>
        <v>4.05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5000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24</v>
      </c>
      <c r="P2227">
        <f t="shared" si="170"/>
        <v>1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24</v>
      </c>
      <c r="P2228">
        <f t="shared" si="170"/>
        <v>3.74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5000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24</v>
      </c>
      <c r="P2229">
        <f t="shared" si="170"/>
        <v>3.99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 s="6">
        <v>4999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24</v>
      </c>
      <c r="P2230">
        <f t="shared" si="170"/>
        <v>8.33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24</v>
      </c>
      <c r="P2231">
        <f t="shared" si="170"/>
        <v>2.23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24</v>
      </c>
      <c r="P2232">
        <f t="shared" si="170"/>
        <v>2.4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4900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24</v>
      </c>
      <c r="P2233">
        <f t="shared" si="170"/>
        <v>1.08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24</v>
      </c>
      <c r="P2234">
        <f t="shared" si="170"/>
        <v>1.2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4800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25</v>
      </c>
      <c r="P2235">
        <f t="shared" si="170"/>
        <v>3.03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4800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25</v>
      </c>
      <c r="P2236">
        <f t="shared" si="170"/>
        <v>42.32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4800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25</v>
      </c>
      <c r="P2237">
        <f t="shared" ref="P2237:P2300" si="175">IFERROR(ROUND(E2237/L2237,2),"No Backers")</f>
        <v>8.0500000000000007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25</v>
      </c>
      <c r="P2238">
        <f t="shared" si="175"/>
        <v>1.74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26</v>
      </c>
      <c r="P2239">
        <f t="shared" si="175"/>
        <v>1.2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4600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26</v>
      </c>
      <c r="P2240">
        <f t="shared" si="175"/>
        <v>14.87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4600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26</v>
      </c>
      <c r="P2241">
        <f t="shared" si="175"/>
        <v>2.76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4589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25</v>
      </c>
      <c r="P2242">
        <f t="shared" si="175"/>
        <v>12.19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26</v>
      </c>
      <c r="P2243">
        <f t="shared" si="175"/>
        <v>7.17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26</v>
      </c>
      <c r="P2244">
        <f t="shared" si="175"/>
        <v>0.46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4500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26</v>
      </c>
      <c r="P2245">
        <f t="shared" si="175"/>
        <v>0.56999999999999995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4500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26</v>
      </c>
      <c r="P2246">
        <f t="shared" si="175"/>
        <v>3.99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4500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</v>
      </c>
      <c r="P2247">
        <f t="shared" si="175"/>
        <v>0.57999999999999996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26</v>
      </c>
      <c r="P2248">
        <f t="shared" si="175"/>
        <v>20.18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4500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26</v>
      </c>
      <c r="P2249">
        <f t="shared" si="175"/>
        <v>3.03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4500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26</v>
      </c>
      <c r="P2250">
        <f t="shared" si="175"/>
        <v>8.9700000000000006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25</v>
      </c>
      <c r="P2251">
        <f t="shared" si="175"/>
        <v>6.37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25</v>
      </c>
      <c r="P2252">
        <f t="shared" si="175"/>
        <v>2.0099999999999998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4500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25</v>
      </c>
      <c r="P2253">
        <f t="shared" si="175"/>
        <v>2.39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4500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25</v>
      </c>
      <c r="P2254">
        <f t="shared" si="175"/>
        <v>4.5999999999999996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4500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25</v>
      </c>
      <c r="P2255">
        <f t="shared" si="175"/>
        <v>13.63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 s="6">
        <v>4500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25</v>
      </c>
      <c r="P2256">
        <f t="shared" si="175"/>
        <v>5.8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25</v>
      </c>
      <c r="P2257">
        <f t="shared" si="175"/>
        <v>4.21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4500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25</v>
      </c>
      <c r="P2258">
        <f t="shared" si="175"/>
        <v>22.8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 s="6">
        <v>4500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25</v>
      </c>
      <c r="P2259">
        <f t="shared" si="175"/>
        <v>6.72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4500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25</v>
      </c>
      <c r="P2260">
        <f t="shared" si="175"/>
        <v>5.51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4500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25</v>
      </c>
      <c r="P2261">
        <f t="shared" si="175"/>
        <v>5.49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25</v>
      </c>
      <c r="P2262">
        <f t="shared" si="175"/>
        <v>13.45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4500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25</v>
      </c>
      <c r="P2263">
        <f t="shared" si="175"/>
        <v>5.38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 s="6">
        <v>4500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25</v>
      </c>
      <c r="P2264">
        <f t="shared" si="175"/>
        <v>6.22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4500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25</v>
      </c>
      <c r="P2265">
        <f t="shared" si="175"/>
        <v>18.77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25</v>
      </c>
      <c r="P2266">
        <f t="shared" si="175"/>
        <v>2.5299999999999998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4500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25</v>
      </c>
      <c r="P2267">
        <f t="shared" si="175"/>
        <v>66.09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25</v>
      </c>
      <c r="P2268">
        <f t="shared" si="175"/>
        <v>5.77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25</v>
      </c>
      <c r="P2269">
        <f t="shared" si="175"/>
        <v>2.77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25</v>
      </c>
      <c r="P2270">
        <f t="shared" si="175"/>
        <v>5.75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25</v>
      </c>
      <c r="P2271">
        <f t="shared" si="175"/>
        <v>1.24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25</v>
      </c>
      <c r="P2272">
        <f t="shared" si="175"/>
        <v>0.67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25</v>
      </c>
      <c r="P2273">
        <f t="shared" si="175"/>
        <v>0.84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4444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25</v>
      </c>
      <c r="P2274">
        <f t="shared" si="175"/>
        <v>1.17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4400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25</v>
      </c>
      <c r="P2275">
        <f t="shared" si="175"/>
        <v>7.52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25</v>
      </c>
      <c r="P2276">
        <f t="shared" si="175"/>
        <v>11.16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4400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25</v>
      </c>
      <c r="P2277">
        <f t="shared" si="175"/>
        <v>13.95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 s="6">
        <v>4336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25</v>
      </c>
      <c r="P2278">
        <f t="shared" si="175"/>
        <v>14.68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26</v>
      </c>
      <c r="P2279">
        <f t="shared" si="175"/>
        <v>5.32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4300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26</v>
      </c>
      <c r="P2280">
        <f t="shared" si="175"/>
        <v>10.78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4300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26</v>
      </c>
      <c r="P2281">
        <f t="shared" si="175"/>
        <v>34.380000000000003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26</v>
      </c>
      <c r="P2282">
        <f t="shared" si="175"/>
        <v>2.29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4200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26</v>
      </c>
      <c r="P2283">
        <f t="shared" si="175"/>
        <v>99.73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4200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26</v>
      </c>
      <c r="P2284">
        <f t="shared" si="175"/>
        <v>91.33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26</v>
      </c>
      <c r="P2285">
        <f t="shared" si="175"/>
        <v>22.73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26</v>
      </c>
      <c r="P2286">
        <f t="shared" si="175"/>
        <v>18.47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4200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26</v>
      </c>
      <c r="P2287">
        <f t="shared" si="175"/>
        <v>13.77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4190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26</v>
      </c>
      <c r="P2288">
        <f t="shared" si="175"/>
        <v>77.319999999999993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26</v>
      </c>
      <c r="P2289">
        <f t="shared" si="175"/>
        <v>10.210000000000001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4100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26</v>
      </c>
      <c r="P2290">
        <f t="shared" si="175"/>
        <v>43.28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4059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27</v>
      </c>
      <c r="P2291">
        <f t="shared" si="175"/>
        <v>43.24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27</v>
      </c>
      <c r="P2292">
        <f t="shared" si="175"/>
        <v>37.24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27</v>
      </c>
      <c r="P2293">
        <f t="shared" si="175"/>
        <v>25.12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27</v>
      </c>
      <c r="P2294">
        <f t="shared" si="175"/>
        <v>23.43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4000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27</v>
      </c>
      <c r="P2295">
        <f t="shared" si="175"/>
        <v>39.74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4000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27</v>
      </c>
      <c r="P2296">
        <f t="shared" si="175"/>
        <v>9.57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 s="6">
        <v>4000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27</v>
      </c>
      <c r="P2297">
        <f t="shared" si="175"/>
        <v>31.44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27</v>
      </c>
      <c r="P2298">
        <f t="shared" si="175"/>
        <v>7.36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4000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27</v>
      </c>
      <c r="P2299">
        <f t="shared" si="175"/>
        <v>56.11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27</v>
      </c>
      <c r="P2300">
        <f t="shared" si="175"/>
        <v>3.7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27</v>
      </c>
      <c r="P2301">
        <f t="shared" ref="P2301:P2364" si="180">IFERROR(ROUND(E2301/L2301,2),"No Backers")</f>
        <v>76.09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4000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27</v>
      </c>
      <c r="P2302">
        <f t="shared" si="180"/>
        <v>152.13999999999999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27</v>
      </c>
      <c r="P2303">
        <f t="shared" si="180"/>
        <v>5.04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27</v>
      </c>
      <c r="P2304">
        <f t="shared" si="180"/>
        <v>12.51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 s="6">
        <v>4000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27</v>
      </c>
      <c r="P2305">
        <f t="shared" si="180"/>
        <v>10.29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4000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27</v>
      </c>
      <c r="P2306">
        <f t="shared" si="180"/>
        <v>9.3800000000000008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4000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26</v>
      </c>
      <c r="P2307">
        <f t="shared" si="180"/>
        <v>6.34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26</v>
      </c>
      <c r="P2308">
        <f t="shared" si="180"/>
        <v>14.47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26</v>
      </c>
      <c r="P2309">
        <f t="shared" si="180"/>
        <v>14.07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26</v>
      </c>
      <c r="P2310">
        <f t="shared" si="180"/>
        <v>1.72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26</v>
      </c>
      <c r="P2311">
        <f t="shared" si="180"/>
        <v>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26</v>
      </c>
      <c r="P2312">
        <f t="shared" si="180"/>
        <v>0.86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4000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26</v>
      </c>
      <c r="P2313">
        <f t="shared" si="180"/>
        <v>10.1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26</v>
      </c>
      <c r="P2314">
        <f t="shared" si="180"/>
        <v>13.29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4000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26</v>
      </c>
      <c r="P2315">
        <f t="shared" si="180"/>
        <v>6.68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26</v>
      </c>
      <c r="P2316">
        <f t="shared" si="180"/>
        <v>20.94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26</v>
      </c>
      <c r="P2317">
        <f t="shared" si="180"/>
        <v>16.34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26</v>
      </c>
      <c r="P2318">
        <f t="shared" si="180"/>
        <v>5.22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26</v>
      </c>
      <c r="P2319">
        <f t="shared" si="180"/>
        <v>47.33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26</v>
      </c>
      <c r="P2320">
        <f t="shared" si="180"/>
        <v>6.38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26</v>
      </c>
      <c r="P2321">
        <f t="shared" si="180"/>
        <v>13.51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 s="6">
        <v>4000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26</v>
      </c>
      <c r="P2322">
        <f t="shared" si="180"/>
        <v>11.69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4000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26</v>
      </c>
      <c r="P2323">
        <f t="shared" si="180"/>
        <v>16.25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4000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26</v>
      </c>
      <c r="P2324">
        <f t="shared" si="180"/>
        <v>259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4000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26</v>
      </c>
      <c r="P2325">
        <f t="shared" si="180"/>
        <v>258.75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 s="6">
        <v>4000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26</v>
      </c>
      <c r="P2326">
        <f t="shared" si="180"/>
        <v>16.97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4000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26</v>
      </c>
      <c r="P2327">
        <f t="shared" si="180"/>
        <v>147.86000000000001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4000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26</v>
      </c>
      <c r="P2328">
        <f t="shared" si="180"/>
        <v>1035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26</v>
      </c>
      <c r="P2329">
        <f t="shared" si="180"/>
        <v>0.31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26</v>
      </c>
      <c r="P2330">
        <f t="shared" si="180"/>
        <v>1.92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26</v>
      </c>
      <c r="P2331">
        <f t="shared" si="180"/>
        <v>8.24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4000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26</v>
      </c>
      <c r="P2332">
        <f t="shared" si="180"/>
        <v>6.29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26</v>
      </c>
      <c r="P2333">
        <f t="shared" si="180"/>
        <v>3.63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4000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26</v>
      </c>
      <c r="P2334">
        <f t="shared" si="180"/>
        <v>2.91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26</v>
      </c>
      <c r="P2335">
        <f t="shared" si="180"/>
        <v>10.9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26</v>
      </c>
      <c r="P2336">
        <f t="shared" si="180"/>
        <v>15.3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4000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26</v>
      </c>
      <c r="P2337">
        <f t="shared" si="180"/>
        <v>4.6399999999999997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26</v>
      </c>
      <c r="P2338">
        <f t="shared" si="180"/>
        <v>0.47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4000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26</v>
      </c>
      <c r="P2339">
        <f t="shared" si="180"/>
        <v>5.7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4000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26</v>
      </c>
      <c r="P2340">
        <f t="shared" si="180"/>
        <v>8.2899999999999991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4000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26</v>
      </c>
      <c r="P2341">
        <f t="shared" si="180"/>
        <v>0.92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25</v>
      </c>
      <c r="P2342">
        <f t="shared" si="180"/>
        <v>2.52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4000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25</v>
      </c>
      <c r="P2343" t="str">
        <f t="shared" si="180"/>
        <v>No Backers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4000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25</v>
      </c>
      <c r="P2344" t="str">
        <f t="shared" si="180"/>
        <v>No Backers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4000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25</v>
      </c>
      <c r="P2345">
        <f t="shared" si="180"/>
        <v>1011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4000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25</v>
      </c>
      <c r="P2346">
        <f t="shared" si="180"/>
        <v>1010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4000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25</v>
      </c>
      <c r="P2347" t="str">
        <f t="shared" si="180"/>
        <v>No Backers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4000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25</v>
      </c>
      <c r="P2348">
        <f t="shared" si="180"/>
        <v>335.33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4000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25</v>
      </c>
      <c r="P2349">
        <f t="shared" si="180"/>
        <v>1005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4000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25</v>
      </c>
      <c r="P2350">
        <f t="shared" si="180"/>
        <v>201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25</v>
      </c>
      <c r="P2351" t="str">
        <f t="shared" si="180"/>
        <v>No Backers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4000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25</v>
      </c>
      <c r="P2352" t="str">
        <f t="shared" si="180"/>
        <v>No Backers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4000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25</v>
      </c>
      <c r="P2353">
        <f t="shared" si="180"/>
        <v>143.29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4000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25</v>
      </c>
      <c r="P2354" t="str">
        <f t="shared" si="180"/>
        <v>No Backers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4000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25</v>
      </c>
      <c r="P2355" t="str">
        <f t="shared" si="180"/>
        <v>No Backers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4000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25</v>
      </c>
      <c r="P2356">
        <f t="shared" si="180"/>
        <v>1001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4000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25</v>
      </c>
      <c r="P2357">
        <f t="shared" si="180"/>
        <v>500.5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4000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25</v>
      </c>
      <c r="P2358" t="str">
        <f t="shared" si="180"/>
        <v>No Backers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 s="6">
        <v>4000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25</v>
      </c>
      <c r="P2359" t="str">
        <f t="shared" si="180"/>
        <v>No Backers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4000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25</v>
      </c>
      <c r="P2360" t="str">
        <f t="shared" si="180"/>
        <v>No Backers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4000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25</v>
      </c>
      <c r="P2361">
        <f t="shared" si="180"/>
        <v>333.66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4000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25</v>
      </c>
      <c r="P2362">
        <f t="shared" si="180"/>
        <v>1000.01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4000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25</v>
      </c>
      <c r="P2363" t="str">
        <f t="shared" si="180"/>
        <v>No Backers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25</v>
      </c>
      <c r="P2364">
        <f t="shared" si="180"/>
        <v>500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4000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25</v>
      </c>
      <c r="P2365" t="str">
        <f t="shared" ref="P2365:P2428" si="185">IFERROR(ROUND(E2365/L2365,2),"No Backers")</f>
        <v>No Backers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4000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25</v>
      </c>
      <c r="P2366" t="str">
        <f t="shared" si="185"/>
        <v>No Backers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4000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25</v>
      </c>
      <c r="P2367" t="str">
        <f t="shared" si="185"/>
        <v>No Backers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4000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25</v>
      </c>
      <c r="P2368">
        <f t="shared" si="185"/>
        <v>37.04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4000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25</v>
      </c>
      <c r="P2369">
        <f t="shared" si="185"/>
        <v>71.430000000000007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25</v>
      </c>
      <c r="P2370">
        <f t="shared" si="185"/>
        <v>500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4000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25</v>
      </c>
      <c r="P2371" t="str">
        <f t="shared" si="185"/>
        <v>No Backers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4000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25</v>
      </c>
      <c r="P2372">
        <f t="shared" si="185"/>
        <v>250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4000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25</v>
      </c>
      <c r="P2373" t="str">
        <f t="shared" si="185"/>
        <v>No Backers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4000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25</v>
      </c>
      <c r="P2374">
        <f t="shared" si="185"/>
        <v>166.67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4000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25</v>
      </c>
      <c r="P2375">
        <f t="shared" si="185"/>
        <v>997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4000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25</v>
      </c>
      <c r="P2376">
        <f t="shared" si="185"/>
        <v>995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25</v>
      </c>
      <c r="P2377" t="str">
        <f t="shared" si="185"/>
        <v>No Backers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4000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25</v>
      </c>
      <c r="P2378">
        <f t="shared" si="185"/>
        <v>246.5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4000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25</v>
      </c>
      <c r="P2379" t="str">
        <f t="shared" si="185"/>
        <v>No Backers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 s="6">
        <v>4000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25</v>
      </c>
      <c r="P2380" t="str">
        <f t="shared" si="185"/>
        <v>No Backers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4000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24</v>
      </c>
      <c r="P2381" t="str">
        <f t="shared" si="185"/>
        <v>No Backers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4000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24</v>
      </c>
      <c r="P2382">
        <f t="shared" si="185"/>
        <v>325.67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4000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24</v>
      </c>
      <c r="P2383">
        <f t="shared" si="185"/>
        <v>138.71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4000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24</v>
      </c>
      <c r="P2384">
        <f t="shared" si="185"/>
        <v>485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4000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24</v>
      </c>
      <c r="P2385">
        <f t="shared" si="185"/>
        <v>322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 s="6">
        <v>4000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24</v>
      </c>
      <c r="P2386">
        <f t="shared" si="185"/>
        <v>119.13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4000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24</v>
      </c>
      <c r="P2387">
        <f t="shared" si="185"/>
        <v>135.71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4000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23</v>
      </c>
      <c r="P2388" t="str">
        <f t="shared" si="185"/>
        <v>No Backers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4000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23</v>
      </c>
      <c r="P2389">
        <f t="shared" si="185"/>
        <v>308.67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4000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23</v>
      </c>
      <c r="P2390">
        <f t="shared" si="185"/>
        <v>115.75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4000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23</v>
      </c>
      <c r="P2391">
        <f t="shared" si="185"/>
        <v>924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4000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23</v>
      </c>
      <c r="P2392" t="str">
        <f t="shared" si="185"/>
        <v>No Backers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4000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23</v>
      </c>
      <c r="P2393">
        <f t="shared" si="185"/>
        <v>920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4000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23</v>
      </c>
      <c r="P2394" t="str">
        <f t="shared" si="185"/>
        <v>No Backers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4000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23</v>
      </c>
      <c r="P2395">
        <f t="shared" si="185"/>
        <v>911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4000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23</v>
      </c>
      <c r="P2396">
        <f t="shared" si="185"/>
        <v>455.5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3999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23</v>
      </c>
      <c r="P2397" t="str">
        <f t="shared" si="185"/>
        <v>No Backers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3950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23</v>
      </c>
      <c r="P2398">
        <f t="shared" si="185"/>
        <v>909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3910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23</v>
      </c>
      <c r="P2399" t="str">
        <f t="shared" si="185"/>
        <v>No Backers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3900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23</v>
      </c>
      <c r="P2400" t="str">
        <f t="shared" si="185"/>
        <v>No Backers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3900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23</v>
      </c>
      <c r="P2401" t="str">
        <f t="shared" si="185"/>
        <v>No Backers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3871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23</v>
      </c>
      <c r="P2402" t="str">
        <f t="shared" si="185"/>
        <v>No Backers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3870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23</v>
      </c>
      <c r="P2403">
        <f t="shared" si="185"/>
        <v>100.35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3800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24</v>
      </c>
      <c r="P2404">
        <f t="shared" si="185"/>
        <v>900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3800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24</v>
      </c>
      <c r="P2405">
        <f t="shared" si="185"/>
        <v>75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3780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24</v>
      </c>
      <c r="P2406" t="str">
        <f t="shared" si="185"/>
        <v>No Backers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24</v>
      </c>
      <c r="P2407">
        <f t="shared" si="185"/>
        <v>44.75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3750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24</v>
      </c>
      <c r="P2408">
        <f t="shared" si="185"/>
        <v>55.94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24</v>
      </c>
      <c r="P2409">
        <f t="shared" si="185"/>
        <v>27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 s="6">
        <v>3750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24</v>
      </c>
      <c r="P2410">
        <f t="shared" si="185"/>
        <v>445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 s="6">
        <v>3750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24</v>
      </c>
      <c r="P2411">
        <f t="shared" si="185"/>
        <v>148.33000000000001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3750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24</v>
      </c>
      <c r="P2412" t="str">
        <f t="shared" si="185"/>
        <v>No Backers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 s="6">
        <v>3750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24</v>
      </c>
      <c r="P2413">
        <f t="shared" si="185"/>
        <v>295.33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 s="6">
        <v>3700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24</v>
      </c>
      <c r="P2414" t="str">
        <f t="shared" si="185"/>
        <v>No Backers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3675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24</v>
      </c>
      <c r="P2415">
        <f t="shared" si="185"/>
        <v>295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24</v>
      </c>
      <c r="P2416">
        <f t="shared" si="185"/>
        <v>67.77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24</v>
      </c>
      <c r="P2417">
        <f t="shared" si="185"/>
        <v>146.83000000000001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3550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25</v>
      </c>
      <c r="P2418">
        <f t="shared" si="185"/>
        <v>881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3500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25</v>
      </c>
      <c r="P2419" t="str">
        <f t="shared" si="185"/>
        <v>No Backers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3500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25</v>
      </c>
      <c r="P2420">
        <f t="shared" si="185"/>
        <v>175.8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3500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25</v>
      </c>
      <c r="P2421" t="str">
        <f t="shared" si="185"/>
        <v>No Backers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3500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25</v>
      </c>
      <c r="P2422">
        <f t="shared" si="185"/>
        <v>24.31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3500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25</v>
      </c>
      <c r="P2423">
        <f t="shared" si="185"/>
        <v>875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25</v>
      </c>
      <c r="P2424">
        <f t="shared" si="185"/>
        <v>872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3500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25</v>
      </c>
      <c r="P2425">
        <f t="shared" si="185"/>
        <v>867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3500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25</v>
      </c>
      <c r="P2426">
        <f t="shared" si="185"/>
        <v>96.11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25</v>
      </c>
      <c r="P2427">
        <f t="shared" si="185"/>
        <v>861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25</v>
      </c>
      <c r="P2428" t="str">
        <f t="shared" si="185"/>
        <v>No Backers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3500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25</v>
      </c>
      <c r="P2429">
        <f t="shared" ref="P2429:P2492" si="190">IFERROR(ROUND(E2429/L2429,2),"No Backers")</f>
        <v>860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25</v>
      </c>
      <c r="P2430">
        <f t="shared" si="190"/>
        <v>858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3500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24</v>
      </c>
      <c r="P2431">
        <f t="shared" si="190"/>
        <v>213.75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24</v>
      </c>
      <c r="P2432">
        <f t="shared" si="190"/>
        <v>426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3500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24</v>
      </c>
      <c r="P2433">
        <f t="shared" si="190"/>
        <v>426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24</v>
      </c>
      <c r="P2434">
        <f t="shared" si="190"/>
        <v>425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24</v>
      </c>
      <c r="P2435" t="str">
        <f t="shared" si="190"/>
        <v>No Backers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24</v>
      </c>
      <c r="P2436">
        <f t="shared" si="190"/>
        <v>425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3500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24</v>
      </c>
      <c r="P2437">
        <f t="shared" si="190"/>
        <v>212.5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3500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24</v>
      </c>
      <c r="P2438">
        <f t="shared" si="190"/>
        <v>425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24</v>
      </c>
      <c r="P2439" t="str">
        <f t="shared" si="190"/>
        <v>No Backers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3500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24</v>
      </c>
      <c r="P2440">
        <f t="shared" si="190"/>
        <v>838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24</v>
      </c>
      <c r="P2441" t="str">
        <f t="shared" si="190"/>
        <v>No Backers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3500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24</v>
      </c>
      <c r="P2442">
        <f t="shared" si="190"/>
        <v>417.5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24</v>
      </c>
      <c r="P2443">
        <f t="shared" si="190"/>
        <v>7.62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24</v>
      </c>
      <c r="P2444">
        <f t="shared" si="190"/>
        <v>2.2200000000000002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3500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24</v>
      </c>
      <c r="P2445">
        <f t="shared" si="190"/>
        <v>2.65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24</v>
      </c>
      <c r="P2446">
        <f t="shared" si="190"/>
        <v>13.51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3500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23</v>
      </c>
      <c r="P2447">
        <f t="shared" si="190"/>
        <v>7.14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 s="6">
        <v>3500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23</v>
      </c>
      <c r="P2448">
        <f t="shared" si="190"/>
        <v>7.4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23</v>
      </c>
      <c r="P2449">
        <f t="shared" si="190"/>
        <v>2.4300000000000002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23</v>
      </c>
      <c r="P2450">
        <f t="shared" si="190"/>
        <v>90.56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23</v>
      </c>
      <c r="P2451">
        <f t="shared" si="190"/>
        <v>6.78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3500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23</v>
      </c>
      <c r="P2452">
        <f t="shared" si="190"/>
        <v>7.98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23</v>
      </c>
      <c r="P2453">
        <f t="shared" si="190"/>
        <v>4.37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23</v>
      </c>
      <c r="P2454">
        <f t="shared" si="190"/>
        <v>54.07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23</v>
      </c>
      <c r="P2455">
        <f t="shared" si="190"/>
        <v>12.09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23</v>
      </c>
      <c r="P2456">
        <f t="shared" si="190"/>
        <v>6.23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3500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23</v>
      </c>
      <c r="P2457">
        <f t="shared" si="190"/>
        <v>50.44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23</v>
      </c>
      <c r="P2458">
        <f t="shared" si="190"/>
        <v>12.02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3500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23</v>
      </c>
      <c r="P2459">
        <f t="shared" si="190"/>
        <v>6.49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 s="6">
        <v>3500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23</v>
      </c>
      <c r="P2460">
        <f t="shared" si="190"/>
        <v>10.06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23</v>
      </c>
      <c r="P2461">
        <f t="shared" si="190"/>
        <v>2.84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3500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23</v>
      </c>
      <c r="P2462">
        <f t="shared" si="190"/>
        <v>11.78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23</v>
      </c>
      <c r="P2463">
        <f t="shared" si="190"/>
        <v>9.3000000000000007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3500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23</v>
      </c>
      <c r="P2464">
        <f t="shared" si="190"/>
        <v>6.96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3500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23</v>
      </c>
      <c r="P2465">
        <f t="shared" si="190"/>
        <v>10.67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3500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23</v>
      </c>
      <c r="P2466">
        <f t="shared" si="190"/>
        <v>18.600000000000001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3500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23</v>
      </c>
      <c r="P2467">
        <f t="shared" si="190"/>
        <v>16.670000000000002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3500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23</v>
      </c>
      <c r="P2468">
        <f t="shared" si="190"/>
        <v>15.38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23</v>
      </c>
      <c r="P2469">
        <f t="shared" si="190"/>
        <v>18.53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 s="6">
        <v>3500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23</v>
      </c>
      <c r="P2470">
        <f t="shared" si="190"/>
        <v>13.72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3500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23</v>
      </c>
      <c r="P2471">
        <f t="shared" si="190"/>
        <v>16.91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3500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23</v>
      </c>
      <c r="P2472">
        <f t="shared" si="190"/>
        <v>22.08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 s="6">
        <v>3500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23</v>
      </c>
      <c r="P2473">
        <f t="shared" si="190"/>
        <v>46.76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23</v>
      </c>
      <c r="P2474">
        <f t="shared" si="190"/>
        <v>7.61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3500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23</v>
      </c>
      <c r="P2475">
        <f t="shared" si="190"/>
        <v>16.77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22</v>
      </c>
      <c r="P2476">
        <f t="shared" si="190"/>
        <v>20.68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3500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22</v>
      </c>
      <c r="P2477">
        <f t="shared" si="190"/>
        <v>9.67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3500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22</v>
      </c>
      <c r="P2478">
        <f t="shared" si="190"/>
        <v>14.18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22</v>
      </c>
      <c r="P2479">
        <f t="shared" si="190"/>
        <v>19.02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3500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22</v>
      </c>
      <c r="P2480">
        <f t="shared" si="190"/>
        <v>9.8699999999999992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22</v>
      </c>
      <c r="P2481">
        <f t="shared" si="190"/>
        <v>48.44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3500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22</v>
      </c>
      <c r="P2482">
        <f t="shared" si="190"/>
        <v>96.63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3500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22</v>
      </c>
      <c r="P2483">
        <f t="shared" si="190"/>
        <v>8.06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22</v>
      </c>
      <c r="P2484">
        <f t="shared" si="190"/>
        <v>30.56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 s="6">
        <v>3500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22</v>
      </c>
      <c r="P2485">
        <f t="shared" si="190"/>
        <v>40.159999999999997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22</v>
      </c>
      <c r="P2486">
        <f t="shared" si="190"/>
        <v>8.44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22</v>
      </c>
      <c r="P2487">
        <f t="shared" si="190"/>
        <v>18.54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22</v>
      </c>
      <c r="P2488">
        <f t="shared" si="190"/>
        <v>25.33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22</v>
      </c>
      <c r="P2489">
        <f t="shared" si="190"/>
        <v>19.97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 s="6">
        <v>3500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22</v>
      </c>
      <c r="P2490">
        <f t="shared" si="190"/>
        <v>11.66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22</v>
      </c>
      <c r="P2491">
        <f t="shared" si="190"/>
        <v>10.050000000000001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3500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21</v>
      </c>
      <c r="P2492">
        <f t="shared" si="190"/>
        <v>47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3500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21</v>
      </c>
      <c r="P2493">
        <f t="shared" ref="P2493:P2556" si="195">IFERROR(ROUND(E2493/L2493,2),"No Backers")</f>
        <v>75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21</v>
      </c>
      <c r="P2494">
        <f t="shared" si="195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3500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21</v>
      </c>
      <c r="P2495">
        <f t="shared" si="195"/>
        <v>2.9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3500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21</v>
      </c>
      <c r="P2496">
        <f t="shared" si="195"/>
        <v>19.13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21</v>
      </c>
      <c r="P2497">
        <f t="shared" si="195"/>
        <v>17.739999999999998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3500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21</v>
      </c>
      <c r="P2498">
        <f t="shared" si="195"/>
        <v>73.5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3495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21</v>
      </c>
      <c r="P2499">
        <f t="shared" si="195"/>
        <v>13.08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3423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21</v>
      </c>
      <c r="P2500">
        <f t="shared" si="195"/>
        <v>36.549999999999997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3405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21</v>
      </c>
      <c r="P2501">
        <f t="shared" si="195"/>
        <v>4.29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21</v>
      </c>
      <c r="P2502">
        <f t="shared" si="195"/>
        <v>25.17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3400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21</v>
      </c>
      <c r="P2503">
        <f t="shared" si="195"/>
        <v>104.29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 s="6">
        <v>3400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21</v>
      </c>
      <c r="P2504">
        <f t="shared" si="195"/>
        <v>145.4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21</v>
      </c>
      <c r="P2505" t="str">
        <f t="shared" si="195"/>
        <v>No Backers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3400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21</v>
      </c>
      <c r="P2506" t="str">
        <f t="shared" si="195"/>
        <v>No Backers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3400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21</v>
      </c>
      <c r="P2507" t="str">
        <f t="shared" si="195"/>
        <v>No Backers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3350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22</v>
      </c>
      <c r="P2508">
        <f t="shared" si="195"/>
        <v>360.5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3350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21</v>
      </c>
      <c r="P2509" t="str">
        <f t="shared" si="195"/>
        <v>No Backers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3350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21</v>
      </c>
      <c r="P2510" t="str">
        <f t="shared" si="195"/>
        <v>No Backers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3333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21</v>
      </c>
      <c r="P2511">
        <f t="shared" si="195"/>
        <v>25.54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3300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22</v>
      </c>
      <c r="P2512">
        <f t="shared" si="195"/>
        <v>357.5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3300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22</v>
      </c>
      <c r="P2513" t="str">
        <f t="shared" si="195"/>
        <v>No Backers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22</v>
      </c>
      <c r="P2514" t="str">
        <f t="shared" si="195"/>
        <v>No Backers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 s="6">
        <v>3300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22</v>
      </c>
      <c r="P2515" t="str">
        <f t="shared" si="195"/>
        <v>No Backers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3300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22</v>
      </c>
      <c r="P2516">
        <f t="shared" si="195"/>
        <v>178.25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22</v>
      </c>
      <c r="P2517">
        <f t="shared" si="195"/>
        <v>59.33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3300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22</v>
      </c>
      <c r="P2518" t="str">
        <f t="shared" si="195"/>
        <v>No Backers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3300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21</v>
      </c>
      <c r="P2519">
        <f t="shared" si="195"/>
        <v>21.36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21</v>
      </c>
      <c r="P2520" t="str">
        <f t="shared" si="195"/>
        <v>No Backers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3300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21</v>
      </c>
      <c r="P2521">
        <f t="shared" si="195"/>
        <v>175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3300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21</v>
      </c>
      <c r="P2522" t="str">
        <f t="shared" si="195"/>
        <v>No Backers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21</v>
      </c>
      <c r="P2523">
        <f t="shared" si="195"/>
        <v>5.27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3265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21</v>
      </c>
      <c r="P2524">
        <f t="shared" si="195"/>
        <v>25.56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3255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21</v>
      </c>
      <c r="P2525">
        <f t="shared" si="195"/>
        <v>26.31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3250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21</v>
      </c>
      <c r="P2526">
        <f t="shared" si="195"/>
        <v>15.91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21</v>
      </c>
      <c r="P2527">
        <f t="shared" si="195"/>
        <v>8.5399999999999991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21</v>
      </c>
      <c r="P2528">
        <f t="shared" si="195"/>
        <v>20.61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21</v>
      </c>
      <c r="P2529">
        <f t="shared" si="195"/>
        <v>9.57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3200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21</v>
      </c>
      <c r="P2530">
        <f t="shared" si="195"/>
        <v>8.3699999999999992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3200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21</v>
      </c>
      <c r="P2531">
        <f t="shared" si="195"/>
        <v>8.91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3200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21</v>
      </c>
      <c r="P2532">
        <f t="shared" si="195"/>
        <v>14.08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21</v>
      </c>
      <c r="P2533">
        <f t="shared" si="195"/>
        <v>11.07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3200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21</v>
      </c>
      <c r="P2534">
        <f t="shared" si="195"/>
        <v>11.18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3200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21</v>
      </c>
      <c r="P2535">
        <f t="shared" si="195"/>
        <v>4.93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3200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21</v>
      </c>
      <c r="P2536">
        <f t="shared" si="195"/>
        <v>47.71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3200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21</v>
      </c>
      <c r="P2537">
        <f t="shared" si="195"/>
        <v>8.5399999999999991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3152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21</v>
      </c>
      <c r="P2538">
        <f t="shared" si="195"/>
        <v>166.3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21</v>
      </c>
      <c r="P2539">
        <f t="shared" si="195"/>
        <v>60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21</v>
      </c>
      <c r="P2540">
        <f t="shared" si="195"/>
        <v>3.56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3000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22</v>
      </c>
      <c r="P2541">
        <f t="shared" si="195"/>
        <v>11.14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 s="6">
        <v>3000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22</v>
      </c>
      <c r="P2542">
        <f t="shared" si="195"/>
        <v>24.26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3000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22</v>
      </c>
      <c r="P2543">
        <f t="shared" si="195"/>
        <v>10.33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3000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22</v>
      </c>
      <c r="P2544">
        <f t="shared" si="195"/>
        <v>50.08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3000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22</v>
      </c>
      <c r="P2545">
        <f t="shared" si="195"/>
        <v>50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3000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22</v>
      </c>
      <c r="P2546">
        <f t="shared" si="195"/>
        <v>11.4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3000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22</v>
      </c>
      <c r="P2547">
        <f t="shared" si="195"/>
        <v>10.66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22</v>
      </c>
      <c r="P2548">
        <f t="shared" si="195"/>
        <v>10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22</v>
      </c>
      <c r="P2549">
        <f t="shared" si="195"/>
        <v>4.8499999999999996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3000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22</v>
      </c>
      <c r="P2550">
        <f t="shared" si="195"/>
        <v>17.57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3000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22</v>
      </c>
      <c r="P2551">
        <f t="shared" si="195"/>
        <v>17.43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 s="6">
        <v>3000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22</v>
      </c>
      <c r="P2552">
        <f t="shared" si="195"/>
        <v>4.3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3000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21</v>
      </c>
      <c r="P2553">
        <f t="shared" si="195"/>
        <v>11.5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21</v>
      </c>
      <c r="P2554">
        <f t="shared" si="195"/>
        <v>35.61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21</v>
      </c>
      <c r="P2555">
        <f t="shared" si="195"/>
        <v>10.68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21</v>
      </c>
      <c r="P2556">
        <f t="shared" si="195"/>
        <v>9.57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21</v>
      </c>
      <c r="P2557">
        <f t="shared" ref="P2557:P2620" si="200">IFERROR(ROUND(E2557/L2557,2),"No Backers")</f>
        <v>18.309999999999999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3000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21</v>
      </c>
      <c r="P2558">
        <f t="shared" si="200"/>
        <v>18.82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3000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21</v>
      </c>
      <c r="P2559">
        <f t="shared" si="200"/>
        <v>17.78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 s="6">
        <v>3000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21</v>
      </c>
      <c r="P2560">
        <f t="shared" si="200"/>
        <v>35.56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21</v>
      </c>
      <c r="P2561">
        <f t="shared" si="200"/>
        <v>25.6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21</v>
      </c>
      <c r="P2562">
        <f t="shared" si="200"/>
        <v>30.43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3000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21</v>
      </c>
      <c r="P2563" t="str">
        <f t="shared" si="200"/>
        <v>No Backers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3000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21</v>
      </c>
      <c r="P2564">
        <f t="shared" si="200"/>
        <v>212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3000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21</v>
      </c>
      <c r="P2565" t="str">
        <f t="shared" si="200"/>
        <v>No Backers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3000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21</v>
      </c>
      <c r="P2566" t="str">
        <f t="shared" si="200"/>
        <v>No Backers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3000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21</v>
      </c>
      <c r="P2567">
        <f t="shared" si="200"/>
        <v>635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21</v>
      </c>
      <c r="P2568" t="str">
        <f t="shared" si="200"/>
        <v>No Backers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3000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21</v>
      </c>
      <c r="P2569">
        <f t="shared" si="200"/>
        <v>316.5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3000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21</v>
      </c>
      <c r="P2570">
        <f t="shared" si="200"/>
        <v>632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3000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21</v>
      </c>
      <c r="P2571">
        <f t="shared" si="200"/>
        <v>315.5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3000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21</v>
      </c>
      <c r="P2572">
        <f t="shared" si="200"/>
        <v>315.5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3000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21</v>
      </c>
      <c r="P2573">
        <f t="shared" si="200"/>
        <v>157.5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21</v>
      </c>
      <c r="P2574" t="str">
        <f t="shared" si="200"/>
        <v>No Backers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3000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21</v>
      </c>
      <c r="P2575" t="str">
        <f t="shared" si="200"/>
        <v>No Backers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21</v>
      </c>
      <c r="P2576" t="str">
        <f t="shared" si="200"/>
        <v>No Backers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3000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21</v>
      </c>
      <c r="P2577" t="str">
        <f t="shared" si="200"/>
        <v>No Backers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21</v>
      </c>
      <c r="P2578" t="str">
        <f t="shared" si="200"/>
        <v>No Backers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3000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21</v>
      </c>
      <c r="P2579" t="str">
        <f t="shared" si="200"/>
        <v>No Backers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 s="6">
        <v>3000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21</v>
      </c>
      <c r="P2580" t="str">
        <f t="shared" si="200"/>
        <v>No Backers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3000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21</v>
      </c>
      <c r="P2581">
        <f t="shared" si="200"/>
        <v>51.67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3000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21</v>
      </c>
      <c r="P2582">
        <f t="shared" si="200"/>
        <v>310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3000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21</v>
      </c>
      <c r="P2583">
        <f t="shared" si="200"/>
        <v>56.18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3000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21</v>
      </c>
      <c r="P2584">
        <f t="shared" si="200"/>
        <v>615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3000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20</v>
      </c>
      <c r="P2585">
        <f t="shared" si="200"/>
        <v>122.2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3000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20</v>
      </c>
      <c r="P2586" t="str">
        <f t="shared" si="200"/>
        <v>No Backers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20</v>
      </c>
      <c r="P2587">
        <f t="shared" si="200"/>
        <v>610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20</v>
      </c>
      <c r="P2588">
        <f t="shared" si="200"/>
        <v>610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3000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20</v>
      </c>
      <c r="P2589">
        <f t="shared" si="200"/>
        <v>101.67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20</v>
      </c>
      <c r="P2590">
        <f t="shared" si="200"/>
        <v>75.88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3000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20</v>
      </c>
      <c r="P2591">
        <f t="shared" si="200"/>
        <v>607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20</v>
      </c>
      <c r="P2592" t="str">
        <f t="shared" si="200"/>
        <v>No Backers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3000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20</v>
      </c>
      <c r="P2593">
        <f t="shared" si="200"/>
        <v>302.5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 s="6">
        <v>3000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20</v>
      </c>
      <c r="P2594">
        <f t="shared" si="200"/>
        <v>605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3000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20</v>
      </c>
      <c r="P2595" t="str">
        <f t="shared" si="200"/>
        <v>No Backers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3000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20</v>
      </c>
      <c r="P2596">
        <f t="shared" si="200"/>
        <v>601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3000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20</v>
      </c>
      <c r="P2597">
        <f t="shared" si="200"/>
        <v>31.63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20</v>
      </c>
      <c r="P2598">
        <f t="shared" si="200"/>
        <v>22.22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3000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20</v>
      </c>
      <c r="P2599">
        <f t="shared" si="200"/>
        <v>85.71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20</v>
      </c>
      <c r="P2600">
        <f t="shared" si="200"/>
        <v>42.86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3000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20</v>
      </c>
      <c r="P2601">
        <f t="shared" si="200"/>
        <v>120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 s="6">
        <v>3000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20</v>
      </c>
      <c r="P2602">
        <f t="shared" si="200"/>
        <v>19.899999999999999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20</v>
      </c>
      <c r="P2603">
        <f t="shared" si="200"/>
        <v>3.94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20</v>
      </c>
      <c r="P2604">
        <f t="shared" si="200"/>
        <v>1.21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3000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20</v>
      </c>
      <c r="P2605">
        <f t="shared" si="200"/>
        <v>11.84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3000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20</v>
      </c>
      <c r="P2606">
        <f t="shared" si="200"/>
        <v>1.84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3000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20</v>
      </c>
      <c r="P2607">
        <f t="shared" si="200"/>
        <v>0.33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3000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20</v>
      </c>
      <c r="P2608">
        <f t="shared" si="200"/>
        <v>1.53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20</v>
      </c>
      <c r="P2609">
        <f t="shared" si="200"/>
        <v>1.47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3000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20</v>
      </c>
      <c r="P2610">
        <f t="shared" si="200"/>
        <v>1.93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 s="6">
        <v>3000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20</v>
      </c>
      <c r="P2611">
        <f t="shared" si="200"/>
        <v>0.87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 s="6">
        <v>3000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20</v>
      </c>
      <c r="P2612">
        <f t="shared" si="200"/>
        <v>1.01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 s="6">
        <v>3000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20</v>
      </c>
      <c r="P2613">
        <f t="shared" si="200"/>
        <v>0.16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3000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19</v>
      </c>
      <c r="P2614">
        <f t="shared" si="200"/>
        <v>1.97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3000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19</v>
      </c>
      <c r="P2615">
        <f t="shared" si="200"/>
        <v>20.57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3000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19</v>
      </c>
      <c r="P2616">
        <f t="shared" si="200"/>
        <v>5.7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3000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19</v>
      </c>
      <c r="P2617">
        <f t="shared" si="200"/>
        <v>7.92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19</v>
      </c>
      <c r="P2618">
        <f t="shared" si="200"/>
        <v>2.39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19</v>
      </c>
      <c r="P2619">
        <f t="shared" si="200"/>
        <v>3.58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19</v>
      </c>
      <c r="P2620">
        <f t="shared" si="200"/>
        <v>7.4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3000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19</v>
      </c>
      <c r="P2621">
        <f t="shared" ref="P2621:P2684" si="205">IFERROR(ROUND(E2621/L2621,2),"No Backers")</f>
        <v>10.66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3000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19</v>
      </c>
      <c r="P2622">
        <f t="shared" si="205"/>
        <v>0.45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3000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19</v>
      </c>
      <c r="P2623">
        <f t="shared" si="205"/>
        <v>1.21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3000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19</v>
      </c>
      <c r="P2624">
        <f t="shared" si="205"/>
        <v>7.62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3000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19</v>
      </c>
      <c r="P2625">
        <f t="shared" si="205"/>
        <v>9.0500000000000007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3000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19</v>
      </c>
      <c r="P2626">
        <f t="shared" si="205"/>
        <v>0.16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 s="6">
        <v>3000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19</v>
      </c>
      <c r="P2627">
        <f t="shared" si="205"/>
        <v>10.77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3000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19</v>
      </c>
      <c r="P2628">
        <f t="shared" si="205"/>
        <v>11.2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19</v>
      </c>
      <c r="P2629">
        <f t="shared" si="205"/>
        <v>12.42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 s="6">
        <v>3000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19</v>
      </c>
      <c r="P2630">
        <f t="shared" si="205"/>
        <v>26.57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3000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19</v>
      </c>
      <c r="P2631">
        <f t="shared" si="205"/>
        <v>5.55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3000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18</v>
      </c>
      <c r="P2632">
        <f t="shared" si="205"/>
        <v>6.83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3000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18</v>
      </c>
      <c r="P2633">
        <f t="shared" si="205"/>
        <v>1.93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18</v>
      </c>
      <c r="P2634">
        <f t="shared" si="205"/>
        <v>13.12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18</v>
      </c>
      <c r="P2635">
        <f t="shared" si="205"/>
        <v>2.76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3000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18</v>
      </c>
      <c r="P2636">
        <f t="shared" si="205"/>
        <v>22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3000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18</v>
      </c>
      <c r="P2637">
        <f t="shared" si="205"/>
        <v>6.55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</v>
      </c>
      <c r="P2638">
        <f t="shared" si="205"/>
        <v>11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3000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18</v>
      </c>
      <c r="P2639">
        <f t="shared" si="205"/>
        <v>21.15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18</v>
      </c>
      <c r="P2640">
        <f t="shared" si="205"/>
        <v>39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18</v>
      </c>
      <c r="P2641">
        <f t="shared" si="205"/>
        <v>11.12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18</v>
      </c>
      <c r="P2642">
        <f t="shared" si="205"/>
        <v>7.9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3000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18</v>
      </c>
      <c r="P2643">
        <f t="shared" si="205"/>
        <v>545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3000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18</v>
      </c>
      <c r="P2644" t="str">
        <f t="shared" si="205"/>
        <v>No Backers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3000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18</v>
      </c>
      <c r="P2645">
        <f t="shared" si="205"/>
        <v>0.36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3000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18</v>
      </c>
      <c r="P2646">
        <f t="shared" si="205"/>
        <v>10.38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3000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18</v>
      </c>
      <c r="P2647">
        <f t="shared" si="205"/>
        <v>23.48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3000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18</v>
      </c>
      <c r="P2648">
        <f t="shared" si="205"/>
        <v>1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3000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18</v>
      </c>
      <c r="P2649">
        <f t="shared" si="205"/>
        <v>176.7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 s="6">
        <v>3000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18</v>
      </c>
      <c r="P2650">
        <f t="shared" si="205"/>
        <v>88.33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3000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18</v>
      </c>
      <c r="P2651">
        <f t="shared" si="205"/>
        <v>176.67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 s="6">
        <v>3000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18</v>
      </c>
      <c r="P2652">
        <f t="shared" si="205"/>
        <v>106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3000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18</v>
      </c>
      <c r="P2653">
        <f t="shared" si="205"/>
        <v>31.03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3000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18</v>
      </c>
      <c r="P2654">
        <f t="shared" si="205"/>
        <v>47.91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3000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18</v>
      </c>
      <c r="P2655">
        <f t="shared" si="205"/>
        <v>7.5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3000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18</v>
      </c>
      <c r="P2656">
        <f t="shared" si="205"/>
        <v>87.5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3000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18</v>
      </c>
      <c r="P2657">
        <f t="shared" si="205"/>
        <v>12.21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3000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17</v>
      </c>
      <c r="P2658">
        <f t="shared" si="205"/>
        <v>3.43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17</v>
      </c>
      <c r="P2659">
        <f t="shared" si="205"/>
        <v>8.81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3000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17</v>
      </c>
      <c r="P2660">
        <f t="shared" si="205"/>
        <v>130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3000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17</v>
      </c>
      <c r="P2661">
        <f t="shared" si="205"/>
        <v>52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 s="6">
        <v>3000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17</v>
      </c>
      <c r="P2662">
        <f t="shared" si="205"/>
        <v>104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3000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17</v>
      </c>
      <c r="P2663">
        <f t="shared" si="205"/>
        <v>8.67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17</v>
      </c>
      <c r="P2664">
        <f t="shared" si="205"/>
        <v>6.49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3000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17</v>
      </c>
      <c r="P2665">
        <f t="shared" si="205"/>
        <v>9.2100000000000009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17</v>
      </c>
      <c r="P2666">
        <f t="shared" si="205"/>
        <v>4.8899999999999997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17</v>
      </c>
      <c r="P2667">
        <f t="shared" si="205"/>
        <v>11.07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3000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17</v>
      </c>
      <c r="P2668">
        <f t="shared" si="205"/>
        <v>2.46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17</v>
      </c>
      <c r="P2669">
        <f t="shared" si="205"/>
        <v>28.06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3000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</v>
      </c>
      <c r="P2670">
        <f t="shared" si="205"/>
        <v>18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3000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17</v>
      </c>
      <c r="P2671">
        <f t="shared" si="205"/>
        <v>45.82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3000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17</v>
      </c>
      <c r="P2672">
        <f t="shared" si="205"/>
        <v>8.39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3000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17</v>
      </c>
      <c r="P2673">
        <f t="shared" si="205"/>
        <v>5.99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3000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17</v>
      </c>
      <c r="P2674">
        <f t="shared" si="205"/>
        <v>10.68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3000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17</v>
      </c>
      <c r="P2675">
        <f t="shared" si="205"/>
        <v>7.59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17</v>
      </c>
      <c r="P2676">
        <f t="shared" si="205"/>
        <v>2.92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 s="6">
        <v>3000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17</v>
      </c>
      <c r="P2677">
        <f t="shared" si="205"/>
        <v>17.239999999999998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3000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17</v>
      </c>
      <c r="P2678">
        <f t="shared" si="205"/>
        <v>55.56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17</v>
      </c>
      <c r="P2679">
        <f t="shared" si="205"/>
        <v>18.52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3000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17</v>
      </c>
      <c r="P2680">
        <f t="shared" si="205"/>
        <v>250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 s="6">
        <v>3000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17</v>
      </c>
      <c r="P2681">
        <f t="shared" si="205"/>
        <v>166.67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17</v>
      </c>
      <c r="P2682">
        <f t="shared" si="205"/>
        <v>125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3000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17</v>
      </c>
      <c r="P2683">
        <f t="shared" si="205"/>
        <v>250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3000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17</v>
      </c>
      <c r="P2684">
        <f t="shared" si="205"/>
        <v>25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3000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17</v>
      </c>
      <c r="P2685">
        <f t="shared" ref="P2685:P2748" si="210">IFERROR(ROUND(E2685/L2685,2),"No Backers")</f>
        <v>166.67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3000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17</v>
      </c>
      <c r="P2686">
        <f t="shared" si="210"/>
        <v>125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17</v>
      </c>
      <c r="P2687">
        <f t="shared" si="210"/>
        <v>500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17</v>
      </c>
      <c r="P2688" t="str">
        <f t="shared" si="210"/>
        <v>No Backers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3000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16</v>
      </c>
      <c r="P2689" t="str">
        <f t="shared" si="210"/>
        <v>No Backers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16</v>
      </c>
      <c r="P2690">
        <f t="shared" si="210"/>
        <v>35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16</v>
      </c>
      <c r="P2691">
        <f t="shared" si="210"/>
        <v>488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16</v>
      </c>
      <c r="P2692">
        <f t="shared" si="210"/>
        <v>4.13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3000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16</v>
      </c>
      <c r="P2693">
        <f t="shared" si="210"/>
        <v>243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3000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16</v>
      </c>
      <c r="P2694">
        <f t="shared" si="210"/>
        <v>485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3000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16</v>
      </c>
      <c r="P2695">
        <f t="shared" si="210"/>
        <v>160.5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 s="6">
        <v>3000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16</v>
      </c>
      <c r="P2696">
        <f t="shared" si="210"/>
        <v>481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16</v>
      </c>
      <c r="P2697">
        <f t="shared" si="210"/>
        <v>160.33000000000001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16</v>
      </c>
      <c r="P2698">
        <f t="shared" si="210"/>
        <v>12.63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16</v>
      </c>
      <c r="P2699">
        <f t="shared" si="210"/>
        <v>9.23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16</v>
      </c>
      <c r="P2700">
        <f t="shared" si="210"/>
        <v>239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3000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16</v>
      </c>
      <c r="P2701" t="str">
        <f t="shared" si="210"/>
        <v>No Backers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3000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16</v>
      </c>
      <c r="P2702">
        <f t="shared" si="210"/>
        <v>117.25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16</v>
      </c>
      <c r="P2703">
        <f t="shared" si="210"/>
        <v>10.15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3000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16</v>
      </c>
      <c r="P2704">
        <f t="shared" si="210"/>
        <v>17.96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3000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15</v>
      </c>
      <c r="P2705">
        <f t="shared" si="210"/>
        <v>10.29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3000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15</v>
      </c>
      <c r="P2706">
        <f t="shared" si="210"/>
        <v>66.14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3000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15</v>
      </c>
      <c r="P2707">
        <f t="shared" si="210"/>
        <v>57.5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15</v>
      </c>
      <c r="P2708">
        <f t="shared" si="210"/>
        <v>1.75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3000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15</v>
      </c>
      <c r="P2709">
        <f t="shared" si="210"/>
        <v>1.17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3000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15</v>
      </c>
      <c r="P2710">
        <f t="shared" si="210"/>
        <v>0.44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3000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15</v>
      </c>
      <c r="P2711">
        <f t="shared" si="210"/>
        <v>1.49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3000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</v>
      </c>
      <c r="P2712">
        <f t="shared" si="210"/>
        <v>0.42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3000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15</v>
      </c>
      <c r="P2713">
        <f t="shared" si="210"/>
        <v>6.23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3000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15</v>
      </c>
      <c r="P2714">
        <f t="shared" si="210"/>
        <v>3.17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3000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15</v>
      </c>
      <c r="P2715">
        <f t="shared" si="210"/>
        <v>0.32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3000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15</v>
      </c>
      <c r="P2716">
        <f t="shared" si="210"/>
        <v>1.48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3000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15</v>
      </c>
      <c r="P2717">
        <f t="shared" si="210"/>
        <v>0.82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>
      <c r="A2718">
        <v>2716</v>
      </c>
      <c r="B2718" s="3" t="s">
        <v>2716</v>
      </c>
      <c r="C2718" s="3" t="s">
        <v>6826</v>
      </c>
      <c r="D2718" s="6">
        <v>3000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15</v>
      </c>
      <c r="P2718">
        <f t="shared" si="210"/>
        <v>2.41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3000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15</v>
      </c>
      <c r="P2719">
        <f t="shared" si="210"/>
        <v>1.38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3000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15</v>
      </c>
      <c r="P2720">
        <f t="shared" si="210"/>
        <v>3.01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3000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15</v>
      </c>
      <c r="P2721">
        <f t="shared" si="210"/>
        <v>6.45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3000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15</v>
      </c>
      <c r="P2722">
        <f t="shared" si="210"/>
        <v>2.54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3000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15</v>
      </c>
      <c r="P2723">
        <f t="shared" si="210"/>
        <v>1.64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3000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15</v>
      </c>
      <c r="P2724">
        <f t="shared" si="210"/>
        <v>2.36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3000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15</v>
      </c>
      <c r="P2725">
        <f t="shared" si="210"/>
        <v>2.4700000000000002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3000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15</v>
      </c>
      <c r="P2726">
        <f t="shared" si="210"/>
        <v>0.43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 s="6">
        <v>3000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15</v>
      </c>
      <c r="P2727">
        <f t="shared" si="210"/>
        <v>3.85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3000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14</v>
      </c>
      <c r="P2728">
        <f t="shared" si="210"/>
        <v>1.07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3000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14</v>
      </c>
      <c r="P2729">
        <f t="shared" si="210"/>
        <v>0.61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14</v>
      </c>
      <c r="P2730">
        <f t="shared" si="210"/>
        <v>1.1000000000000001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3000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14</v>
      </c>
      <c r="P2731">
        <f t="shared" si="210"/>
        <v>18.7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14</v>
      </c>
      <c r="P2732">
        <f t="shared" si="210"/>
        <v>0.63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 s="6">
        <v>3000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14</v>
      </c>
      <c r="P2733">
        <f t="shared" si="210"/>
        <v>11.62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3000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14</v>
      </c>
      <c r="P2734">
        <f t="shared" si="210"/>
        <v>2.95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3000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14</v>
      </c>
      <c r="P2735">
        <f t="shared" si="210"/>
        <v>3.59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3000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14</v>
      </c>
      <c r="P2736">
        <f t="shared" si="210"/>
        <v>2.61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3000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14</v>
      </c>
      <c r="P2737">
        <f t="shared" si="210"/>
        <v>1.26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3000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14</v>
      </c>
      <c r="P2738">
        <f t="shared" si="210"/>
        <v>7.33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2995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14</v>
      </c>
      <c r="P2739">
        <f t="shared" si="210"/>
        <v>0.93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2987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</v>
      </c>
      <c r="P2740">
        <f t="shared" si="210"/>
        <v>28.33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2900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15</v>
      </c>
      <c r="P2741">
        <f t="shared" si="210"/>
        <v>2.23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 s="6">
        <v>2900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15</v>
      </c>
      <c r="P2742">
        <f t="shared" si="210"/>
        <v>25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2900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15</v>
      </c>
      <c r="P2743">
        <f t="shared" si="210"/>
        <v>105.25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2888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15</v>
      </c>
      <c r="P2744">
        <f t="shared" si="210"/>
        <v>23.33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2885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15</v>
      </c>
      <c r="P2745" t="str">
        <f t="shared" si="210"/>
        <v>No Backers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2880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14</v>
      </c>
      <c r="P2746">
        <f t="shared" si="210"/>
        <v>18.95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2827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15</v>
      </c>
      <c r="P2747">
        <f t="shared" si="210"/>
        <v>8.49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2825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15</v>
      </c>
      <c r="P2748">
        <f t="shared" si="210"/>
        <v>21.84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15</v>
      </c>
      <c r="P2749">
        <f t="shared" ref="P2749:P2812" si="215">IFERROR(ROUND(E2749/L2749,2),"No Backers")</f>
        <v>103.25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15</v>
      </c>
      <c r="P2750">
        <f t="shared" si="215"/>
        <v>102.75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2800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15</v>
      </c>
      <c r="P2751">
        <f t="shared" si="215"/>
        <v>205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2800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15</v>
      </c>
      <c r="P2752" t="str">
        <f t="shared" si="215"/>
        <v>No Backers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15</v>
      </c>
      <c r="P2753" t="str">
        <f t="shared" si="215"/>
        <v>No Backers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2800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15</v>
      </c>
      <c r="P2754">
        <f t="shared" si="215"/>
        <v>29.22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2800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15</v>
      </c>
      <c r="P2755">
        <f t="shared" si="215"/>
        <v>51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2800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14</v>
      </c>
      <c r="P2756" t="str">
        <f t="shared" si="215"/>
        <v>No Backers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2800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14</v>
      </c>
      <c r="P2757">
        <f t="shared" si="215"/>
        <v>26.87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2800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14</v>
      </c>
      <c r="P2758">
        <f t="shared" si="215"/>
        <v>12.21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14</v>
      </c>
      <c r="P2759">
        <f t="shared" si="215"/>
        <v>201.5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 s="6">
        <v>2750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15</v>
      </c>
      <c r="P2760">
        <f t="shared" si="215"/>
        <v>67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2750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15</v>
      </c>
      <c r="P2761">
        <f t="shared" si="215"/>
        <v>200.5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2750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15</v>
      </c>
      <c r="P2762" t="str">
        <f t="shared" si="215"/>
        <v>No Backers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2750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15</v>
      </c>
      <c r="P2763">
        <f t="shared" si="215"/>
        <v>100.08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15</v>
      </c>
      <c r="P2764">
        <f t="shared" si="215"/>
        <v>400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15</v>
      </c>
      <c r="P2765">
        <f t="shared" si="215"/>
        <v>133.33000000000001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2750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15</v>
      </c>
      <c r="P2766">
        <f t="shared" si="215"/>
        <v>100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15</v>
      </c>
      <c r="P2767" t="str">
        <f t="shared" si="215"/>
        <v>No Backers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2700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15</v>
      </c>
      <c r="P2768">
        <f t="shared" si="215"/>
        <v>100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2700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15</v>
      </c>
      <c r="P2769">
        <f t="shared" si="215"/>
        <v>132.33000000000001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15</v>
      </c>
      <c r="P2770">
        <f t="shared" si="215"/>
        <v>11.65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2700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14</v>
      </c>
      <c r="P2771">
        <f t="shared" si="215"/>
        <v>195.5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2700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14</v>
      </c>
      <c r="P2772">
        <f t="shared" si="215"/>
        <v>11.67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2658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14</v>
      </c>
      <c r="P2773" t="str">
        <f t="shared" si="215"/>
        <v>No Backers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2600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15</v>
      </c>
      <c r="P2774" t="str">
        <f t="shared" si="215"/>
        <v>No Backers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2600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15</v>
      </c>
      <c r="P2775">
        <f t="shared" si="215"/>
        <v>381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15</v>
      </c>
      <c r="P2776">
        <f t="shared" si="215"/>
        <v>29.23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2600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15</v>
      </c>
      <c r="P2777">
        <f t="shared" si="215"/>
        <v>190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15</v>
      </c>
      <c r="P2778">
        <f t="shared" si="215"/>
        <v>10.56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15</v>
      </c>
      <c r="P2779">
        <f t="shared" si="215"/>
        <v>377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2500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15</v>
      </c>
      <c r="P2780">
        <f t="shared" si="215"/>
        <v>25.07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15</v>
      </c>
      <c r="P2781">
        <f t="shared" si="215"/>
        <v>376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2500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15</v>
      </c>
      <c r="P2782" t="str">
        <f t="shared" si="215"/>
        <v>No Backers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15</v>
      </c>
      <c r="P2783">
        <f t="shared" si="215"/>
        <v>13.39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2500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15</v>
      </c>
      <c r="P2784">
        <f t="shared" si="215"/>
        <v>20.83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2500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15</v>
      </c>
      <c r="P2785">
        <f t="shared" si="215"/>
        <v>6.15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2500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15</v>
      </c>
      <c r="P2786">
        <f t="shared" si="215"/>
        <v>3.44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2500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15</v>
      </c>
      <c r="P2787">
        <f t="shared" si="215"/>
        <v>2.6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15</v>
      </c>
      <c r="P2788">
        <f t="shared" si="215"/>
        <v>4.96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2500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14</v>
      </c>
      <c r="P2789">
        <f t="shared" si="215"/>
        <v>9.5299999999999994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14</v>
      </c>
      <c r="P2790">
        <f t="shared" si="215"/>
        <v>18.05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2500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14</v>
      </c>
      <c r="P2791">
        <f t="shared" si="215"/>
        <v>15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2500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14</v>
      </c>
      <c r="P2792">
        <f t="shared" si="215"/>
        <v>5.45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2500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14</v>
      </c>
      <c r="P2793">
        <f t="shared" si="215"/>
        <v>12.86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2500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14</v>
      </c>
      <c r="P2794">
        <f t="shared" si="215"/>
        <v>14.96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2500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14</v>
      </c>
      <c r="P2795">
        <f t="shared" si="215"/>
        <v>4.9000000000000004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2500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14</v>
      </c>
      <c r="P2796">
        <f t="shared" si="215"/>
        <v>119.33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14</v>
      </c>
      <c r="P2797">
        <f t="shared" si="215"/>
        <v>17.75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2500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14</v>
      </c>
      <c r="P2798">
        <f t="shared" si="215"/>
        <v>16.809999999999999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2500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14</v>
      </c>
      <c r="P2799">
        <f t="shared" si="215"/>
        <v>3.73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2500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14</v>
      </c>
      <c r="P2800">
        <f t="shared" si="215"/>
        <v>2.5299999999999998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2500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14</v>
      </c>
      <c r="P2801">
        <f t="shared" si="215"/>
        <v>2.69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2500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14</v>
      </c>
      <c r="P2802">
        <f t="shared" si="215"/>
        <v>11.29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2500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14</v>
      </c>
      <c r="P2803">
        <f t="shared" si="215"/>
        <v>26.92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2500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14</v>
      </c>
      <c r="P2804">
        <f t="shared" si="215"/>
        <v>3.89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2500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14</v>
      </c>
      <c r="P2805">
        <f t="shared" si="215"/>
        <v>2.4500000000000002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2500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14</v>
      </c>
      <c r="P2806">
        <f t="shared" si="215"/>
        <v>15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2500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14</v>
      </c>
      <c r="P2807">
        <f t="shared" si="215"/>
        <v>19.170000000000002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2500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14</v>
      </c>
      <c r="P2808">
        <f t="shared" si="215"/>
        <v>4.49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2500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14</v>
      </c>
      <c r="P2809">
        <f t="shared" si="215"/>
        <v>3.66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2500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14</v>
      </c>
      <c r="P2810">
        <f t="shared" si="215"/>
        <v>4.9000000000000004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13</v>
      </c>
      <c r="P2811">
        <f t="shared" si="215"/>
        <v>15.95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13</v>
      </c>
      <c r="P2812">
        <f t="shared" si="215"/>
        <v>5.88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2500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13</v>
      </c>
      <c r="P2813">
        <f t="shared" ref="P2813:P2876" si="220">IFERROR(ROUND(E2813/L2813,2),"No Backers")</f>
        <v>3.1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2500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13</v>
      </c>
      <c r="P2814">
        <f t="shared" si="220"/>
        <v>4.04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2500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13</v>
      </c>
      <c r="P2815">
        <f t="shared" si="220"/>
        <v>3.48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2500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13</v>
      </c>
      <c r="P2816">
        <f t="shared" si="220"/>
        <v>5.16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13</v>
      </c>
      <c r="P2817">
        <f t="shared" si="220"/>
        <v>23.36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2500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13</v>
      </c>
      <c r="P2818">
        <f t="shared" si="220"/>
        <v>1.93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2500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</v>
      </c>
      <c r="P2819">
        <f t="shared" si="220"/>
        <v>9.85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2500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13</v>
      </c>
      <c r="P2820">
        <f t="shared" si="220"/>
        <v>3.19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2500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13</v>
      </c>
      <c r="P2821">
        <f t="shared" si="220"/>
        <v>3.13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2500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</v>
      </c>
      <c r="P2822">
        <f t="shared" si="220"/>
        <v>16.25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2500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13</v>
      </c>
      <c r="P2823">
        <f t="shared" si="220"/>
        <v>9.14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2500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13</v>
      </c>
      <c r="P2824">
        <f t="shared" si="220"/>
        <v>3.4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2500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13</v>
      </c>
      <c r="P2825">
        <f t="shared" si="220"/>
        <v>22.86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13</v>
      </c>
      <c r="P2826">
        <f t="shared" si="220"/>
        <v>21.13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2500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13</v>
      </c>
      <c r="P2827">
        <f t="shared" si="220"/>
        <v>6.2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12</v>
      </c>
      <c r="P2828">
        <f t="shared" si="220"/>
        <v>16.420000000000002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2500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</v>
      </c>
      <c r="P2829">
        <f t="shared" si="220"/>
        <v>13.52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2500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12</v>
      </c>
      <c r="P2830">
        <f t="shared" si="220"/>
        <v>3.2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12</v>
      </c>
      <c r="P2831">
        <f t="shared" si="220"/>
        <v>4.08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2500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12</v>
      </c>
      <c r="P2832">
        <f t="shared" si="220"/>
        <v>28.18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12</v>
      </c>
      <c r="P2833">
        <f t="shared" si="220"/>
        <v>5.96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12</v>
      </c>
      <c r="P2834">
        <f t="shared" si="220"/>
        <v>3.21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12</v>
      </c>
      <c r="P2835">
        <f t="shared" si="220"/>
        <v>8.6300000000000008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2500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12</v>
      </c>
      <c r="P2836">
        <f t="shared" si="220"/>
        <v>14.33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2500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12</v>
      </c>
      <c r="P2837">
        <f t="shared" si="220"/>
        <v>3.24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12</v>
      </c>
      <c r="P2838">
        <f t="shared" si="220"/>
        <v>27.36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2500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12</v>
      </c>
      <c r="P2839">
        <f t="shared" si="220"/>
        <v>14.33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</v>
      </c>
      <c r="P2840">
        <f t="shared" si="220"/>
        <v>5.57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2500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12</v>
      </c>
      <c r="P2841">
        <f t="shared" si="220"/>
        <v>9.68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12</v>
      </c>
      <c r="P2842">
        <f t="shared" si="220"/>
        <v>2.27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2500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12</v>
      </c>
      <c r="P2843">
        <f t="shared" si="220"/>
        <v>300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2500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12</v>
      </c>
      <c r="P2844" t="str">
        <f t="shared" si="220"/>
        <v>No Backers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2500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12</v>
      </c>
      <c r="P2845" t="str">
        <f t="shared" si="220"/>
        <v>No Backers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2500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12</v>
      </c>
      <c r="P2846">
        <f t="shared" si="220"/>
        <v>300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12</v>
      </c>
      <c r="P2847">
        <f t="shared" si="220"/>
        <v>7.69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2500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12</v>
      </c>
      <c r="P2848" t="str">
        <f t="shared" si="220"/>
        <v>No Backers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12</v>
      </c>
      <c r="P2849" t="str">
        <f t="shared" si="220"/>
        <v>No Backers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2500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12</v>
      </c>
      <c r="P2850">
        <f t="shared" si="220"/>
        <v>100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2500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12</v>
      </c>
      <c r="P2851">
        <f t="shared" si="220"/>
        <v>300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12</v>
      </c>
      <c r="P2852">
        <f t="shared" si="220"/>
        <v>22.92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2500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12</v>
      </c>
      <c r="P2853" t="str">
        <f t="shared" si="220"/>
        <v>No Backers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12</v>
      </c>
      <c r="P2854">
        <f t="shared" si="220"/>
        <v>48.67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2500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12</v>
      </c>
      <c r="P2855" t="str">
        <f t="shared" si="220"/>
        <v>No Backers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2500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12</v>
      </c>
      <c r="P2856">
        <f t="shared" si="220"/>
        <v>20.64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2500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12</v>
      </c>
      <c r="P2857">
        <f t="shared" si="220"/>
        <v>57.8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2500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12</v>
      </c>
      <c r="P2858">
        <f t="shared" si="220"/>
        <v>48.17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2500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11</v>
      </c>
      <c r="P2859">
        <f t="shared" si="220"/>
        <v>19.07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2500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11</v>
      </c>
      <c r="P2860" t="str">
        <f t="shared" si="220"/>
        <v>No Backers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2500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11</v>
      </c>
      <c r="P2861">
        <f t="shared" si="220"/>
        <v>285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2500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11</v>
      </c>
      <c r="P2862">
        <f t="shared" si="220"/>
        <v>31.56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11</v>
      </c>
      <c r="P2863">
        <f t="shared" si="220"/>
        <v>93.67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11</v>
      </c>
      <c r="P2864">
        <f t="shared" si="220"/>
        <v>93.33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11</v>
      </c>
      <c r="P2865">
        <f t="shared" si="220"/>
        <v>280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11</v>
      </c>
      <c r="P2866">
        <f t="shared" si="220"/>
        <v>93.33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2500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11</v>
      </c>
      <c r="P2867" t="str">
        <f t="shared" si="220"/>
        <v>No Backers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2500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11</v>
      </c>
      <c r="P2868">
        <f t="shared" si="220"/>
        <v>140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11</v>
      </c>
      <c r="P2869">
        <f t="shared" si="220"/>
        <v>28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11</v>
      </c>
      <c r="P2870">
        <f t="shared" si="220"/>
        <v>4.6500000000000004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11</v>
      </c>
      <c r="P2871">
        <f t="shared" si="220"/>
        <v>55.6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2500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11</v>
      </c>
      <c r="P2872">
        <f t="shared" si="220"/>
        <v>30.78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2500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11</v>
      </c>
      <c r="P2873">
        <f t="shared" si="220"/>
        <v>21.31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2500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11</v>
      </c>
      <c r="P2874" t="str">
        <f t="shared" si="220"/>
        <v>No Backers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11</v>
      </c>
      <c r="P2875">
        <f t="shared" si="220"/>
        <v>34.130000000000003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11</v>
      </c>
      <c r="P2876">
        <f t="shared" si="220"/>
        <v>91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11</v>
      </c>
      <c r="P2877">
        <f t="shared" ref="P2877:P2940" si="225">IFERROR(ROUND(E2877/L2877,2),"No Backers")</f>
        <v>91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2500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11</v>
      </c>
      <c r="P2878" t="str">
        <f t="shared" si="225"/>
        <v>No Backers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45.17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2500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11</v>
      </c>
      <c r="P2880">
        <f t="shared" si="225"/>
        <v>67.5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2500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11</v>
      </c>
      <c r="P2881">
        <f t="shared" si="225"/>
        <v>270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2500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11</v>
      </c>
      <c r="P2882">
        <f t="shared" si="225"/>
        <v>9.31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2500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11</v>
      </c>
      <c r="P2883" t="str">
        <f t="shared" si="225"/>
        <v>No Backers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2500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11</v>
      </c>
      <c r="P2884">
        <f t="shared" si="225"/>
        <v>66.5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11</v>
      </c>
      <c r="P2885">
        <f t="shared" si="225"/>
        <v>53.2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11</v>
      </c>
      <c r="P2886">
        <f t="shared" si="225"/>
        <v>66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10</v>
      </c>
      <c r="P2887">
        <f t="shared" si="225"/>
        <v>52.4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2500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10</v>
      </c>
      <c r="P2888">
        <f t="shared" si="225"/>
        <v>261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2500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10</v>
      </c>
      <c r="P2889">
        <f t="shared" si="225"/>
        <v>260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10</v>
      </c>
      <c r="P2890" t="str">
        <f t="shared" si="225"/>
        <v>No Backers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10</v>
      </c>
      <c r="P2891">
        <f t="shared" si="225"/>
        <v>18.57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10</v>
      </c>
      <c r="P2892">
        <f t="shared" si="225"/>
        <v>86.67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2500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10</v>
      </c>
      <c r="P2893">
        <f t="shared" si="225"/>
        <v>26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10</v>
      </c>
      <c r="P2894">
        <f t="shared" si="225"/>
        <v>15.29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10</v>
      </c>
      <c r="P2895">
        <f t="shared" si="225"/>
        <v>130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2500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10</v>
      </c>
      <c r="P2896" t="str">
        <f t="shared" si="225"/>
        <v>No Backers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2500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10</v>
      </c>
      <c r="P2897">
        <f t="shared" si="225"/>
        <v>64.5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10</v>
      </c>
      <c r="P2898">
        <f t="shared" si="225"/>
        <v>21.25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10</v>
      </c>
      <c r="P2899">
        <f t="shared" si="225"/>
        <v>84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10</v>
      </c>
      <c r="P2900">
        <f t="shared" si="225"/>
        <v>21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2500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10</v>
      </c>
      <c r="P2901" t="str">
        <f t="shared" si="225"/>
        <v>No Backers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10</v>
      </c>
      <c r="P2902">
        <f t="shared" si="225"/>
        <v>35.86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2500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10</v>
      </c>
      <c r="P2903">
        <f t="shared" si="225"/>
        <v>125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2500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10</v>
      </c>
      <c r="P2904">
        <f t="shared" si="225"/>
        <v>250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2500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10</v>
      </c>
      <c r="P2905">
        <f t="shared" si="225"/>
        <v>62.5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2500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10</v>
      </c>
      <c r="P2906">
        <f t="shared" si="225"/>
        <v>62.5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10</v>
      </c>
      <c r="P2907">
        <f t="shared" si="225"/>
        <v>14.71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2500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10</v>
      </c>
      <c r="P2908">
        <f t="shared" si="225"/>
        <v>35.71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10</v>
      </c>
      <c r="P2909">
        <f t="shared" si="225"/>
        <v>125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2500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10</v>
      </c>
      <c r="P2910">
        <f t="shared" si="225"/>
        <v>50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10</v>
      </c>
      <c r="P2911">
        <f t="shared" si="225"/>
        <v>250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2500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10</v>
      </c>
      <c r="P2912">
        <f t="shared" si="225"/>
        <v>250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10</v>
      </c>
      <c r="P2913">
        <f t="shared" si="225"/>
        <v>17.86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2500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10</v>
      </c>
      <c r="P2914">
        <f t="shared" si="225"/>
        <v>9.6199999999999992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2500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10</v>
      </c>
      <c r="P2915">
        <f t="shared" si="225"/>
        <v>125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10</v>
      </c>
      <c r="P2916">
        <f t="shared" si="225"/>
        <v>250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2500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10</v>
      </c>
      <c r="P2917">
        <f t="shared" si="225"/>
        <v>81.67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2500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10</v>
      </c>
      <c r="P2918">
        <f t="shared" si="225"/>
        <v>34.71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2500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10</v>
      </c>
      <c r="P2919">
        <f t="shared" si="225"/>
        <v>26.78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2500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10</v>
      </c>
      <c r="P2920">
        <f t="shared" si="225"/>
        <v>12.05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2500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10</v>
      </c>
      <c r="P2921">
        <f t="shared" si="225"/>
        <v>40.17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10</v>
      </c>
      <c r="P2922">
        <f t="shared" si="225"/>
        <v>18.46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2500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10</v>
      </c>
      <c r="P2923">
        <f t="shared" si="225"/>
        <v>80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2500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9</v>
      </c>
      <c r="P2924">
        <f t="shared" si="225"/>
        <v>39.5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2500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9</v>
      </c>
      <c r="P2925">
        <f t="shared" si="225"/>
        <v>23.6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9</v>
      </c>
      <c r="P2926">
        <f t="shared" si="225"/>
        <v>1.61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2500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9</v>
      </c>
      <c r="P2927">
        <f t="shared" si="225"/>
        <v>1.18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2500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9</v>
      </c>
      <c r="P2928">
        <f t="shared" si="225"/>
        <v>4.68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2500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9</v>
      </c>
      <c r="P2929">
        <f t="shared" si="225"/>
        <v>11.14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2500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9</v>
      </c>
      <c r="P2930">
        <f t="shared" si="225"/>
        <v>9.75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2500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9</v>
      </c>
      <c r="P2931">
        <f t="shared" si="225"/>
        <v>7.28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2500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9</v>
      </c>
      <c r="P2932">
        <f t="shared" si="225"/>
        <v>3.76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2500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9</v>
      </c>
      <c r="P2933">
        <f t="shared" si="225"/>
        <v>25.56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2468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9</v>
      </c>
      <c r="P2934">
        <f t="shared" si="225"/>
        <v>6.05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2450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9</v>
      </c>
      <c r="P2935">
        <f t="shared" si="225"/>
        <v>4.1900000000000004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2413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9</v>
      </c>
      <c r="P2936">
        <f t="shared" si="225"/>
        <v>6.08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2400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9</v>
      </c>
      <c r="P2937">
        <f t="shared" si="225"/>
        <v>5.77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2400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9</v>
      </c>
      <c r="P2938">
        <f t="shared" si="225"/>
        <v>6.62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2400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9</v>
      </c>
      <c r="P2939">
        <f t="shared" si="225"/>
        <v>4.09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2400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9</v>
      </c>
      <c r="P2940">
        <f t="shared" si="225"/>
        <v>7.03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2400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9</v>
      </c>
      <c r="P2941">
        <f t="shared" ref="P2941:P3004" si="230">IFERROR(ROUND(E2941/L2941,2),"No Backers")</f>
        <v>8.92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2350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9</v>
      </c>
      <c r="P2942">
        <f t="shared" si="230"/>
        <v>6.76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2300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10</v>
      </c>
      <c r="P2943">
        <f t="shared" si="230"/>
        <v>220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2300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9</v>
      </c>
      <c r="P2944">
        <f t="shared" si="230"/>
        <v>1.07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2300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9</v>
      </c>
      <c r="P2945" t="str">
        <f t="shared" si="230"/>
        <v>No Backers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2300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9</v>
      </c>
      <c r="P2946">
        <f t="shared" si="230"/>
        <v>216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10</v>
      </c>
      <c r="P2947" t="str">
        <f t="shared" si="230"/>
        <v>No Backers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2250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10</v>
      </c>
      <c r="P2948">
        <f t="shared" si="230"/>
        <v>107.5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10</v>
      </c>
      <c r="P2949">
        <f t="shared" si="230"/>
        <v>16.54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10</v>
      </c>
      <c r="P2950">
        <f t="shared" si="230"/>
        <v>23.78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2200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10</v>
      </c>
      <c r="P2951">
        <f t="shared" si="230"/>
        <v>106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2200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10</v>
      </c>
      <c r="P2952" t="str">
        <f t="shared" si="230"/>
        <v>No Backers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2200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10</v>
      </c>
      <c r="P2953">
        <f t="shared" si="230"/>
        <v>3.66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2200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10</v>
      </c>
      <c r="P2954">
        <f t="shared" si="230"/>
        <v>26.38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2200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10</v>
      </c>
      <c r="P2955">
        <f t="shared" si="230"/>
        <v>70.33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10</v>
      </c>
      <c r="P2956" t="str">
        <f t="shared" si="230"/>
        <v>No Backers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2200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10</v>
      </c>
      <c r="P2957">
        <f t="shared" si="230"/>
        <v>19.09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2200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9</v>
      </c>
      <c r="P2958">
        <f t="shared" si="230"/>
        <v>10.25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2200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9</v>
      </c>
      <c r="P2959">
        <f t="shared" si="230"/>
        <v>68.33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2200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9</v>
      </c>
      <c r="P2960" t="str">
        <f t="shared" si="230"/>
        <v>No Backers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2200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9</v>
      </c>
      <c r="P2961" t="str">
        <f t="shared" si="230"/>
        <v>No Backers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9</v>
      </c>
      <c r="P2962" t="str">
        <f t="shared" si="230"/>
        <v>No Backers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2100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10</v>
      </c>
      <c r="P2963">
        <f t="shared" si="230"/>
        <v>1.9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2100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10</v>
      </c>
      <c r="P2964">
        <f t="shared" si="230"/>
        <v>10.199999999999999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2100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</v>
      </c>
      <c r="P2965">
        <f t="shared" si="230"/>
        <v>2.08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2100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</v>
      </c>
      <c r="P2966">
        <f t="shared" si="230"/>
        <v>1.03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2100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</v>
      </c>
      <c r="P2967">
        <f t="shared" si="230"/>
        <v>5.18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2100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10</v>
      </c>
      <c r="P2968">
        <f t="shared" si="230"/>
        <v>1.57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2100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10</v>
      </c>
      <c r="P2969">
        <f t="shared" si="230"/>
        <v>2.83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2001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</v>
      </c>
      <c r="P2970">
        <f t="shared" si="230"/>
        <v>4.28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2000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10</v>
      </c>
      <c r="P2971">
        <f t="shared" si="230"/>
        <v>11.76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2000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</v>
      </c>
      <c r="P2972">
        <f t="shared" si="230"/>
        <v>2.2000000000000002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</v>
      </c>
      <c r="P2973">
        <f t="shared" si="230"/>
        <v>4.6500000000000004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</v>
      </c>
      <c r="P2974">
        <f t="shared" si="230"/>
        <v>11.76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2000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10</v>
      </c>
      <c r="P2975">
        <f t="shared" si="230"/>
        <v>6.06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</v>
      </c>
      <c r="P2976">
        <f t="shared" si="230"/>
        <v>2.2999999999999998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</v>
      </c>
      <c r="P2977">
        <f t="shared" si="230"/>
        <v>1.77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2000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10</v>
      </c>
      <c r="P2978">
        <f t="shared" si="230"/>
        <v>14.29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2000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10</v>
      </c>
      <c r="P2979">
        <f t="shared" si="230"/>
        <v>6.63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2000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10</v>
      </c>
      <c r="P2980">
        <f t="shared" si="230"/>
        <v>12.25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2000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</v>
      </c>
      <c r="P2981">
        <f t="shared" si="230"/>
        <v>4.26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2000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</v>
      </c>
      <c r="P2982">
        <f t="shared" si="230"/>
        <v>8.1300000000000008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2000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10</v>
      </c>
      <c r="P2983">
        <f t="shared" si="230"/>
        <v>2.0099999999999998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2000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</v>
      </c>
      <c r="P2984">
        <f t="shared" si="230"/>
        <v>3.31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2000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10</v>
      </c>
      <c r="P2985">
        <f t="shared" si="230"/>
        <v>0.18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</v>
      </c>
      <c r="P2986">
        <f t="shared" si="230"/>
        <v>0.87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2000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10</v>
      </c>
      <c r="P2987">
        <f t="shared" si="230"/>
        <v>1.71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9</v>
      </c>
      <c r="P2988">
        <f t="shared" si="230"/>
        <v>3.38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9</v>
      </c>
      <c r="P2989">
        <f t="shared" si="230"/>
        <v>0.71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2000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9</v>
      </c>
      <c r="P2990">
        <f t="shared" si="230"/>
        <v>6.68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9</v>
      </c>
      <c r="P2991">
        <f t="shared" si="230"/>
        <v>0.51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2000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9</v>
      </c>
      <c r="P2992">
        <f t="shared" si="230"/>
        <v>6.85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2000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9</v>
      </c>
      <c r="P2993">
        <f t="shared" si="230"/>
        <v>1.99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2000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9</v>
      </c>
      <c r="P2994">
        <f t="shared" si="230"/>
        <v>2.81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2000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9</v>
      </c>
      <c r="P2995">
        <f t="shared" si="230"/>
        <v>8.18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2000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9</v>
      </c>
      <c r="P2996">
        <f t="shared" si="230"/>
        <v>3.05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2000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9</v>
      </c>
      <c r="P2997">
        <f t="shared" si="230"/>
        <v>0.72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2000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9</v>
      </c>
      <c r="P2998">
        <f t="shared" si="230"/>
        <v>0.46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2000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9</v>
      </c>
      <c r="P2999">
        <f t="shared" si="230"/>
        <v>1.55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2000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9</v>
      </c>
      <c r="P3000">
        <f t="shared" si="230"/>
        <v>0.41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2000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9</v>
      </c>
      <c r="P3001">
        <f t="shared" si="230"/>
        <v>8.85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2000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9</v>
      </c>
      <c r="P3002">
        <f t="shared" si="230"/>
        <v>22.13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9</v>
      </c>
      <c r="P3003">
        <f t="shared" si="230"/>
        <v>1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2000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9</v>
      </c>
      <c r="P3004">
        <f t="shared" si="230"/>
        <v>1.68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2000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9</v>
      </c>
      <c r="P3005">
        <f t="shared" ref="P3005:P3068" si="235">IFERROR(ROUND(E3005/L3005,2),"No Backers")</f>
        <v>10.18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 s="6">
        <v>2000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9</v>
      </c>
      <c r="P3006">
        <f t="shared" si="235"/>
        <v>0.61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2000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9</v>
      </c>
      <c r="P3007">
        <f t="shared" si="235"/>
        <v>1.44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2000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9</v>
      </c>
      <c r="P3008">
        <f t="shared" si="235"/>
        <v>1.75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2000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9</v>
      </c>
      <c r="P3009">
        <f t="shared" si="235"/>
        <v>8.5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2000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9</v>
      </c>
      <c r="P3010">
        <f t="shared" si="235"/>
        <v>6.54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8</v>
      </c>
      <c r="P3011">
        <f t="shared" si="235"/>
        <v>1.29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2000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8</v>
      </c>
      <c r="P3012">
        <f t="shared" si="235"/>
        <v>11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2000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8</v>
      </c>
      <c r="P3013">
        <f t="shared" si="235"/>
        <v>6.48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2000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8</v>
      </c>
      <c r="P3014">
        <f t="shared" si="235"/>
        <v>2.91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2000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8</v>
      </c>
      <c r="P3015">
        <f t="shared" si="235"/>
        <v>1.5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8</v>
      </c>
      <c r="P3016">
        <f t="shared" si="235"/>
        <v>0.28000000000000003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2000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8</v>
      </c>
      <c r="P3017">
        <f t="shared" si="235"/>
        <v>3.88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 s="6">
        <v>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8</v>
      </c>
      <c r="P3018">
        <f t="shared" si="235"/>
        <v>4.25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8</v>
      </c>
      <c r="P3019">
        <f t="shared" si="235"/>
        <v>0.96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2000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8</v>
      </c>
      <c r="P3020">
        <f t="shared" si="235"/>
        <v>3.73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2000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8</v>
      </c>
      <c r="P3021">
        <f t="shared" si="235"/>
        <v>0.67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2000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8</v>
      </c>
      <c r="P3022">
        <f t="shared" si="235"/>
        <v>5.03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2000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8</v>
      </c>
      <c r="P3023">
        <f t="shared" si="235"/>
        <v>1.47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2000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8</v>
      </c>
      <c r="P3024">
        <f t="shared" si="235"/>
        <v>2.44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 s="6">
        <v>2000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8</v>
      </c>
      <c r="P3025">
        <f t="shared" si="235"/>
        <v>25.17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2000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8</v>
      </c>
      <c r="P3026">
        <f t="shared" si="235"/>
        <v>0.83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8</v>
      </c>
      <c r="P3027">
        <f t="shared" si="235"/>
        <v>1.03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 s="6">
        <v>2000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8</v>
      </c>
      <c r="P3028">
        <f t="shared" si="235"/>
        <v>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8</v>
      </c>
      <c r="P3029">
        <f t="shared" si="235"/>
        <v>0.47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2000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8</v>
      </c>
      <c r="P3030">
        <f t="shared" si="235"/>
        <v>1.52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2000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8</v>
      </c>
      <c r="P3031">
        <f t="shared" si="235"/>
        <v>0.43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2000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7</v>
      </c>
      <c r="P3032">
        <f t="shared" si="235"/>
        <v>3.63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2000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7</v>
      </c>
      <c r="P3033">
        <f t="shared" si="235"/>
        <v>5.03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2000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7</v>
      </c>
      <c r="P3034">
        <f t="shared" si="235"/>
        <v>5.8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2000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7</v>
      </c>
      <c r="P3035">
        <f t="shared" si="235"/>
        <v>6.3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>
      <c r="A3036">
        <v>3034</v>
      </c>
      <c r="B3036" s="3" t="s">
        <v>3034</v>
      </c>
      <c r="C3036" s="3" t="s">
        <v>7144</v>
      </c>
      <c r="D3036" s="6">
        <v>2000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7</v>
      </c>
      <c r="P3036">
        <f t="shared" si="235"/>
        <v>0.12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7</v>
      </c>
      <c r="P3037">
        <f t="shared" si="235"/>
        <v>0.46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7</v>
      </c>
      <c r="P3038">
        <f t="shared" si="235"/>
        <v>0.43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2000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7</v>
      </c>
      <c r="P3039">
        <f t="shared" si="235"/>
        <v>4.41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2000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7</v>
      </c>
      <c r="P3040">
        <f t="shared" si="235"/>
        <v>5.19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7</v>
      </c>
      <c r="P3041">
        <f t="shared" si="235"/>
        <v>0.59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7</v>
      </c>
      <c r="P3042">
        <f t="shared" si="235"/>
        <v>3.33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2000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7</v>
      </c>
      <c r="P3043">
        <f t="shared" si="235"/>
        <v>1.47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 s="6">
        <v>2000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7</v>
      </c>
      <c r="P3044">
        <f t="shared" si="235"/>
        <v>3.73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2000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7</v>
      </c>
      <c r="P3045">
        <f t="shared" si="235"/>
        <v>1.07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7</v>
      </c>
      <c r="P3046">
        <f t="shared" si="235"/>
        <v>0.87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2000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7</v>
      </c>
      <c r="P3047">
        <f t="shared" si="235"/>
        <v>2.11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 s="6">
        <v>2000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7</v>
      </c>
      <c r="P3048">
        <f t="shared" si="235"/>
        <v>2.33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2000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7</v>
      </c>
      <c r="P3049">
        <f t="shared" si="235"/>
        <v>6.75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2000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7</v>
      </c>
      <c r="P3050">
        <f t="shared" si="235"/>
        <v>2.87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 s="6">
        <v>2000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7</v>
      </c>
      <c r="P3051">
        <f t="shared" si="235"/>
        <v>2.46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2000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7</v>
      </c>
      <c r="P3052">
        <f t="shared" si="235"/>
        <v>14.67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 s="6">
        <v>2000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7</v>
      </c>
      <c r="P3053">
        <f t="shared" si="235"/>
        <v>3.77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 s="6">
        <v>2000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7</v>
      </c>
      <c r="P3054">
        <f t="shared" si="235"/>
        <v>65.5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7</v>
      </c>
      <c r="P3055">
        <f t="shared" si="235"/>
        <v>43.67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2000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7</v>
      </c>
      <c r="P3056" t="str">
        <f t="shared" si="235"/>
        <v>No Backers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7</v>
      </c>
      <c r="P3057">
        <f t="shared" si="235"/>
        <v>130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7</v>
      </c>
      <c r="P3058" t="str">
        <f t="shared" si="235"/>
        <v>No Backers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2000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7</v>
      </c>
      <c r="P3059" t="str">
        <f t="shared" si="235"/>
        <v>No Backers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 s="6">
        <v>2000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7</v>
      </c>
      <c r="P3060">
        <f t="shared" si="235"/>
        <v>43.33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2000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7</v>
      </c>
      <c r="P3061">
        <f t="shared" si="235"/>
        <v>11.82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6</v>
      </c>
      <c r="P3062">
        <f t="shared" si="235"/>
        <v>21.5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2000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6</v>
      </c>
      <c r="P3063" t="str">
        <f t="shared" si="235"/>
        <v>No Backers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2000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</v>
      </c>
      <c r="P3064">
        <f t="shared" si="235"/>
        <v>1.91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6</v>
      </c>
      <c r="P3065">
        <f t="shared" si="235"/>
        <v>5.48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6</v>
      </c>
      <c r="P3066">
        <f t="shared" si="235"/>
        <v>1.75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6</v>
      </c>
      <c r="P3067">
        <f t="shared" si="235"/>
        <v>63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2000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6</v>
      </c>
      <c r="P3068">
        <f t="shared" si="235"/>
        <v>8.33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2000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6</v>
      </c>
      <c r="P3069">
        <f t="shared" ref="P3069:P3132" si="240">IFERROR(ROUND(E3069/L3069,2),"No Backers")</f>
        <v>125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6</v>
      </c>
      <c r="P3070">
        <f t="shared" si="240"/>
        <v>62.5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6</v>
      </c>
      <c r="P3071">
        <f t="shared" si="240"/>
        <v>17.86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2000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6</v>
      </c>
      <c r="P3072">
        <f t="shared" si="240"/>
        <v>7.81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</v>
      </c>
      <c r="P3073">
        <f t="shared" si="240"/>
        <v>1.07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6</v>
      </c>
      <c r="P3074">
        <f t="shared" si="240"/>
        <v>62.5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6</v>
      </c>
      <c r="P3075">
        <f t="shared" si="240"/>
        <v>17.86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6</v>
      </c>
      <c r="P3076">
        <f t="shared" si="240"/>
        <v>41.33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2000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6</v>
      </c>
      <c r="P3077">
        <f t="shared" si="240"/>
        <v>6.2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6</v>
      </c>
      <c r="P3078">
        <f t="shared" si="240"/>
        <v>2.46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6</v>
      </c>
      <c r="P3079">
        <f t="shared" si="240"/>
        <v>61.5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6</v>
      </c>
      <c r="P3080">
        <f t="shared" si="240"/>
        <v>40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6</v>
      </c>
      <c r="P3081">
        <f t="shared" si="240"/>
        <v>4.4400000000000004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6</v>
      </c>
      <c r="P3082">
        <f t="shared" si="240"/>
        <v>17.14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6</v>
      </c>
      <c r="P3083">
        <f t="shared" si="240"/>
        <v>24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6</v>
      </c>
      <c r="P3084" t="str">
        <f t="shared" si="240"/>
        <v>No Backers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6</v>
      </c>
      <c r="P3085">
        <f t="shared" si="240"/>
        <v>40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6</v>
      </c>
      <c r="P3086">
        <f t="shared" si="240"/>
        <v>19.670000000000002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6</v>
      </c>
      <c r="P3087">
        <f t="shared" si="240"/>
        <v>13.11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6</v>
      </c>
      <c r="P3088">
        <f t="shared" si="240"/>
        <v>38.67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6</v>
      </c>
      <c r="P3089">
        <f t="shared" si="240"/>
        <v>58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 s="6">
        <v>2000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6</v>
      </c>
      <c r="P3090">
        <f t="shared" si="240"/>
        <v>38.67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6</v>
      </c>
      <c r="P3091">
        <f t="shared" si="240"/>
        <v>2.56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6</v>
      </c>
      <c r="P3092">
        <f t="shared" si="240"/>
        <v>12.78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6</v>
      </c>
      <c r="P3093">
        <f t="shared" si="240"/>
        <v>12.78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2000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6</v>
      </c>
      <c r="P3094">
        <f t="shared" si="240"/>
        <v>5.48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 s="6">
        <v>2000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6</v>
      </c>
      <c r="P3095">
        <f t="shared" si="240"/>
        <v>6.71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6</v>
      </c>
      <c r="P3096">
        <f t="shared" si="240"/>
        <v>113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2000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6</v>
      </c>
      <c r="P3097">
        <f t="shared" si="240"/>
        <v>110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6</v>
      </c>
      <c r="P3098">
        <f t="shared" si="240"/>
        <v>7.86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2000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6</v>
      </c>
      <c r="P3099">
        <f t="shared" si="240"/>
        <v>2.62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6</v>
      </c>
      <c r="P3100">
        <f t="shared" si="240"/>
        <v>4.07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6</v>
      </c>
      <c r="P3101">
        <f t="shared" si="240"/>
        <v>22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6</v>
      </c>
      <c r="P3102">
        <f t="shared" si="240"/>
        <v>8.4600000000000009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2000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6</v>
      </c>
      <c r="P3103">
        <f t="shared" si="240"/>
        <v>9.17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 s="6">
        <v>2000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5</v>
      </c>
      <c r="P3104">
        <f t="shared" si="240"/>
        <v>1.21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2000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5</v>
      </c>
      <c r="P3105">
        <f t="shared" si="240"/>
        <v>54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2000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5</v>
      </c>
      <c r="P3106">
        <f t="shared" si="240"/>
        <v>21.6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2000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5</v>
      </c>
      <c r="P3107">
        <f t="shared" si="240"/>
        <v>3.45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 s="6">
        <v>2000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5</v>
      </c>
      <c r="P3108">
        <f t="shared" si="240"/>
        <v>26.5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5</v>
      </c>
      <c r="P3109">
        <f t="shared" si="240"/>
        <v>3.66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5</v>
      </c>
      <c r="P3110">
        <f t="shared" si="240"/>
        <v>53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5</v>
      </c>
      <c r="P3111">
        <f t="shared" si="240"/>
        <v>0.93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5</v>
      </c>
      <c r="P3112">
        <f t="shared" si="240"/>
        <v>106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 s="6">
        <v>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5</v>
      </c>
      <c r="P3113">
        <f t="shared" si="240"/>
        <v>1.39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11.67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5</v>
      </c>
      <c r="P3115">
        <f t="shared" si="240"/>
        <v>2.84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2000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5</v>
      </c>
      <c r="P3116" t="str">
        <f t="shared" si="240"/>
        <v>No Backers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2000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5</v>
      </c>
      <c r="P3117">
        <f t="shared" si="240"/>
        <v>105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</v>
      </c>
      <c r="P3118">
        <f t="shared" si="240"/>
        <v>10.5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2000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5</v>
      </c>
      <c r="P3119">
        <f t="shared" si="240"/>
        <v>105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2000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5</v>
      </c>
      <c r="P3120">
        <f t="shared" si="240"/>
        <v>52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5</v>
      </c>
      <c r="P3121">
        <f t="shared" si="240"/>
        <v>102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2000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5</v>
      </c>
      <c r="P3122">
        <f t="shared" si="240"/>
        <v>10.199999999999999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2000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5</v>
      </c>
      <c r="P3123">
        <f t="shared" si="240"/>
        <v>101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2000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</v>
      </c>
      <c r="P3124">
        <f t="shared" si="240"/>
        <v>50.5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2000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5</v>
      </c>
      <c r="P3125">
        <f t="shared" si="240"/>
        <v>0.28999999999999998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2000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5</v>
      </c>
      <c r="P3126">
        <f t="shared" si="240"/>
        <v>25.25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2000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5</v>
      </c>
      <c r="P3127" t="str">
        <f t="shared" si="240"/>
        <v>No Backers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5</v>
      </c>
      <c r="P3128">
        <f t="shared" si="240"/>
        <v>5.88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2000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5</v>
      </c>
      <c r="P3129" t="str">
        <f t="shared" si="240"/>
        <v>No Backers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2000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5</v>
      </c>
      <c r="P3130">
        <f t="shared" si="240"/>
        <v>0.85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2000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5</v>
      </c>
      <c r="P3131">
        <f t="shared" si="240"/>
        <v>100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2000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5</v>
      </c>
      <c r="P3132">
        <f t="shared" si="240"/>
        <v>25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2000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5</v>
      </c>
      <c r="P3133">
        <f t="shared" ref="P3133:P3196" si="245">IFERROR(ROUND(E3133/L3133,2),"No Backers")</f>
        <v>8.33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2000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5</v>
      </c>
      <c r="P3134">
        <f t="shared" si="245"/>
        <v>100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5</v>
      </c>
      <c r="P3135">
        <f t="shared" si="245"/>
        <v>6.25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2000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5</v>
      </c>
      <c r="P3136">
        <f t="shared" si="245"/>
        <v>8.33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2000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5</v>
      </c>
      <c r="P3137">
        <f t="shared" si="245"/>
        <v>14.29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2000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5</v>
      </c>
      <c r="P3138">
        <f t="shared" si="245"/>
        <v>4.55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2000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5</v>
      </c>
      <c r="P3139">
        <f t="shared" si="245"/>
        <v>100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5</v>
      </c>
      <c r="P3140" t="str">
        <f t="shared" si="245"/>
        <v>No Backers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2000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16.670000000000002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2000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5</v>
      </c>
      <c r="P3142">
        <f t="shared" si="245"/>
        <v>25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2000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</v>
      </c>
      <c r="P3143">
        <f t="shared" si="245"/>
        <v>12.5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5</v>
      </c>
      <c r="P3144">
        <f t="shared" si="245"/>
        <v>33.33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2000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5</v>
      </c>
      <c r="P3145" t="str">
        <f t="shared" si="245"/>
        <v>No Backers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2000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5</v>
      </c>
      <c r="P3146">
        <f t="shared" si="245"/>
        <v>3.33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5</v>
      </c>
      <c r="P3147" t="str">
        <f t="shared" si="245"/>
        <v>No Backers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5</v>
      </c>
      <c r="P3148">
        <f t="shared" si="245"/>
        <v>8.33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5</v>
      </c>
      <c r="P3149">
        <f t="shared" si="245"/>
        <v>0.47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2000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5</v>
      </c>
      <c r="P3150">
        <f t="shared" si="245"/>
        <v>1.75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2000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5</v>
      </c>
      <c r="P3151">
        <f t="shared" si="245"/>
        <v>4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2000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5</v>
      </c>
      <c r="P3152">
        <f t="shared" si="245"/>
        <v>0.92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2000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5</v>
      </c>
      <c r="P3153">
        <f t="shared" si="245"/>
        <v>2.79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5</v>
      </c>
      <c r="P3154">
        <f t="shared" si="245"/>
        <v>1.42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2000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5</v>
      </c>
      <c r="P3155">
        <f t="shared" si="245"/>
        <v>0.39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2000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5</v>
      </c>
      <c r="P3156">
        <f t="shared" si="245"/>
        <v>0.77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2000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5</v>
      </c>
      <c r="P3157">
        <f t="shared" si="245"/>
        <v>0.31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2000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5</v>
      </c>
      <c r="P3158">
        <f t="shared" si="245"/>
        <v>1.06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2000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5</v>
      </c>
      <c r="P3159">
        <f t="shared" si="245"/>
        <v>2.27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2000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5</v>
      </c>
      <c r="P3160">
        <f t="shared" si="245"/>
        <v>1.33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2000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5</v>
      </c>
      <c r="P3161">
        <f t="shared" si="245"/>
        <v>1.75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2000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5</v>
      </c>
      <c r="P3162">
        <f t="shared" si="245"/>
        <v>1.58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5</v>
      </c>
      <c r="P3163">
        <f t="shared" si="245"/>
        <v>1.22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5</v>
      </c>
      <c r="P3164">
        <f t="shared" si="245"/>
        <v>1.43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2000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5</v>
      </c>
      <c r="P3165">
        <f t="shared" si="245"/>
        <v>1.25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2000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5</v>
      </c>
      <c r="P3166">
        <f t="shared" si="245"/>
        <v>1.27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2000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5</v>
      </c>
      <c r="P3167">
        <f t="shared" si="245"/>
        <v>4.29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2000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5</v>
      </c>
      <c r="P3168">
        <f t="shared" si="245"/>
        <v>0.1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2000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4</v>
      </c>
      <c r="P3169">
        <f t="shared" si="245"/>
        <v>1.56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2000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4</v>
      </c>
      <c r="P3170">
        <f t="shared" si="245"/>
        <v>1.41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2000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4</v>
      </c>
      <c r="P3171">
        <f t="shared" si="245"/>
        <v>1.04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4</v>
      </c>
      <c r="P3172">
        <f t="shared" si="245"/>
        <v>1.2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2000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4</v>
      </c>
      <c r="P3173">
        <f t="shared" si="245"/>
        <v>0.73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4</v>
      </c>
      <c r="P3174">
        <f t="shared" si="245"/>
        <v>2.93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2000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4</v>
      </c>
      <c r="P3175">
        <f t="shared" si="245"/>
        <v>1.1499999999999999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4</v>
      </c>
      <c r="P3176">
        <f t="shared" si="245"/>
        <v>3.7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4</v>
      </c>
      <c r="P3177">
        <f t="shared" si="245"/>
        <v>1.42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2000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4</v>
      </c>
      <c r="P3178">
        <f t="shared" si="245"/>
        <v>1.51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2000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4</v>
      </c>
      <c r="P3179">
        <f t="shared" si="245"/>
        <v>1.61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2000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4</v>
      </c>
      <c r="P3180">
        <f t="shared" si="245"/>
        <v>1.05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2000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4</v>
      </c>
      <c r="P3181">
        <f t="shared" si="245"/>
        <v>1.32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2000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4</v>
      </c>
      <c r="P3182">
        <f t="shared" si="245"/>
        <v>1.8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2000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4</v>
      </c>
      <c r="P3183">
        <f t="shared" si="245"/>
        <v>5.4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2000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4</v>
      </c>
      <c r="P3184">
        <f t="shared" si="245"/>
        <v>0.53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2000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4</v>
      </c>
      <c r="P3185">
        <f t="shared" si="245"/>
        <v>1.18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2000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4</v>
      </c>
      <c r="P3186">
        <f t="shared" si="245"/>
        <v>1.74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1999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4</v>
      </c>
      <c r="P3187">
        <f t="shared" si="245"/>
        <v>3.33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1964.47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4</v>
      </c>
      <c r="P3188">
        <f t="shared" si="245"/>
        <v>1.1399999999999999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1960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4</v>
      </c>
      <c r="P3189">
        <f t="shared" si="245"/>
        <v>0.32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1930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4</v>
      </c>
      <c r="P3190">
        <f t="shared" si="245"/>
        <v>8.56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1900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4</v>
      </c>
      <c r="P3191">
        <f t="shared" si="245"/>
        <v>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1900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4</v>
      </c>
      <c r="P3192" t="str">
        <f t="shared" si="245"/>
        <v>No Backers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1900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18.75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1897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4</v>
      </c>
      <c r="P3194">
        <f t="shared" si="245"/>
        <v>9.3800000000000008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1850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4</v>
      </c>
      <c r="P3195">
        <f t="shared" si="245"/>
        <v>3.13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1800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4</v>
      </c>
      <c r="P3196" t="str">
        <f t="shared" si="245"/>
        <v>No Backers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4</v>
      </c>
      <c r="P3197">
        <f t="shared" ref="P3197:P3260" si="250">IFERROR(ROUND(E3197/L3197,2),"No Backers")</f>
        <v>1.92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1800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4</v>
      </c>
      <c r="P3198">
        <f t="shared" si="250"/>
        <v>12.5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1800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4</v>
      </c>
      <c r="P3199">
        <f t="shared" si="250"/>
        <v>18.75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1800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4</v>
      </c>
      <c r="P3200">
        <f t="shared" si="250"/>
        <v>25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1800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4</v>
      </c>
      <c r="P3201">
        <f t="shared" si="250"/>
        <v>1.42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1800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4</v>
      </c>
      <c r="P3202">
        <f t="shared" si="250"/>
        <v>75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1800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4</v>
      </c>
      <c r="P3203">
        <f t="shared" si="250"/>
        <v>37.5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1800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4</v>
      </c>
      <c r="P3204">
        <f t="shared" si="250"/>
        <v>3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4</v>
      </c>
      <c r="P3205">
        <f t="shared" si="250"/>
        <v>12.33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4</v>
      </c>
      <c r="P3206" t="str">
        <f t="shared" si="250"/>
        <v>No Backers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1800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4</v>
      </c>
      <c r="P3207">
        <f t="shared" si="250"/>
        <v>6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1750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4</v>
      </c>
      <c r="P3208" t="str">
        <f t="shared" si="250"/>
        <v>No Backers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</v>
      </c>
      <c r="P3209">
        <f t="shared" si="250"/>
        <v>1.97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1750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4</v>
      </c>
      <c r="P3210">
        <f t="shared" si="250"/>
        <v>0.87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1750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4</v>
      </c>
      <c r="P3211">
        <f t="shared" si="250"/>
        <v>0.31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1750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4</v>
      </c>
      <c r="P3212">
        <f t="shared" si="250"/>
        <v>1.17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1750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4</v>
      </c>
      <c r="P3213">
        <f t="shared" si="250"/>
        <v>0.22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1750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4</v>
      </c>
      <c r="P3214">
        <f t="shared" si="250"/>
        <v>0.74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1750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4</v>
      </c>
      <c r="P3215">
        <f t="shared" si="250"/>
        <v>1.49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1700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4</v>
      </c>
      <c r="P3216">
        <f t="shared" si="250"/>
        <v>0.61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1700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4</v>
      </c>
      <c r="P3217">
        <f t="shared" si="250"/>
        <v>0.52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1700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4</v>
      </c>
      <c r="P3218">
        <f t="shared" si="250"/>
        <v>2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1700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4</v>
      </c>
      <c r="P3219">
        <f t="shared" si="250"/>
        <v>0.67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1700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4</v>
      </c>
      <c r="P3220">
        <f t="shared" si="250"/>
        <v>0.38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1680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4</v>
      </c>
      <c r="P3221">
        <f t="shared" si="250"/>
        <v>0.57999999999999996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1650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4</v>
      </c>
      <c r="P3222">
        <f t="shared" si="250"/>
        <v>1.1499999999999999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1650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4</v>
      </c>
      <c r="P3223">
        <f t="shared" si="250"/>
        <v>0.6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1650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4</v>
      </c>
      <c r="P3224">
        <f t="shared" si="250"/>
        <v>0.8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1650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4</v>
      </c>
      <c r="P3225">
        <f t="shared" si="250"/>
        <v>0.88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1600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4</v>
      </c>
      <c r="P3226">
        <f t="shared" si="250"/>
        <v>0.3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1600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4</v>
      </c>
      <c r="P3227">
        <f t="shared" si="250"/>
        <v>1.67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1600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4</v>
      </c>
      <c r="P3228">
        <f t="shared" si="250"/>
        <v>3.1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1600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4</v>
      </c>
      <c r="P3229">
        <f t="shared" si="250"/>
        <v>2.17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1600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4</v>
      </c>
      <c r="P3230">
        <f t="shared" si="250"/>
        <v>1.76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1600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4</v>
      </c>
      <c r="P3231">
        <f t="shared" si="250"/>
        <v>0.32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1600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4</v>
      </c>
      <c r="P3232">
        <f t="shared" si="250"/>
        <v>1.73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1570.79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4</v>
      </c>
      <c r="P3233">
        <f t="shared" si="250"/>
        <v>2.25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1570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4</v>
      </c>
      <c r="P3234">
        <f t="shared" si="250"/>
        <v>2.38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1551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4</v>
      </c>
      <c r="P3235">
        <f t="shared" si="250"/>
        <v>1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1550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4</v>
      </c>
      <c r="P3236">
        <f t="shared" si="250"/>
        <v>0.53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4</v>
      </c>
      <c r="P3237">
        <f t="shared" si="250"/>
        <v>0.34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1500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4</v>
      </c>
      <c r="P3238">
        <f t="shared" si="250"/>
        <v>0.55000000000000004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1500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4</v>
      </c>
      <c r="P3239">
        <f t="shared" si="250"/>
        <v>0.22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1500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4</v>
      </c>
      <c r="P3240">
        <f t="shared" si="250"/>
        <v>0.76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1500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4</v>
      </c>
      <c r="P3241">
        <f t="shared" si="250"/>
        <v>0.57999999999999996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1500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4</v>
      </c>
      <c r="P3242">
        <f t="shared" si="250"/>
        <v>1.76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1500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4</v>
      </c>
      <c r="P3243">
        <f t="shared" si="250"/>
        <v>0.36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1500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4</v>
      </c>
      <c r="P3244">
        <f t="shared" si="250"/>
        <v>0.33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1500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4</v>
      </c>
      <c r="P3245">
        <f t="shared" si="250"/>
        <v>0.85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1500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4</v>
      </c>
      <c r="P3246">
        <f t="shared" si="250"/>
        <v>0.86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1500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4</v>
      </c>
      <c r="P3247">
        <f t="shared" si="250"/>
        <v>0.22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1500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4</v>
      </c>
      <c r="P3248">
        <f t="shared" si="250"/>
        <v>0.3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1500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4</v>
      </c>
      <c r="P3249">
        <f t="shared" si="250"/>
        <v>0.98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1500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4</v>
      </c>
      <c r="P3250">
        <f t="shared" si="250"/>
        <v>0.28000000000000003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1500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4</v>
      </c>
      <c r="P3251">
        <f t="shared" si="250"/>
        <v>0.64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1500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4</v>
      </c>
      <c r="P3252">
        <f t="shared" si="250"/>
        <v>0.26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4</v>
      </c>
      <c r="P3253">
        <f t="shared" si="250"/>
        <v>2.75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1500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4</v>
      </c>
      <c r="P3254">
        <f t="shared" si="250"/>
        <v>1.1000000000000001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1500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4</v>
      </c>
      <c r="P3255">
        <f t="shared" si="250"/>
        <v>0.48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1500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4</v>
      </c>
      <c r="P3256">
        <f t="shared" si="250"/>
        <v>0.3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1500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4</v>
      </c>
      <c r="P3257">
        <f t="shared" si="250"/>
        <v>3.06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4</v>
      </c>
      <c r="P3258">
        <f t="shared" si="250"/>
        <v>0.31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1500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4</v>
      </c>
      <c r="P3259">
        <f t="shared" si="250"/>
        <v>1.34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1500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4</v>
      </c>
      <c r="P3260">
        <f t="shared" si="250"/>
        <v>0.71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1500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4</v>
      </c>
      <c r="P3261">
        <f t="shared" ref="P3261:P3324" si="255">IFERROR(ROUND(E3261/L3261,2),"No Backers")</f>
        <v>0.55000000000000004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1500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4</v>
      </c>
      <c r="P3262">
        <f t="shared" si="255"/>
        <v>0.73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1500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4</v>
      </c>
      <c r="P3263">
        <f t="shared" si="255"/>
        <v>1.08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1500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3</v>
      </c>
      <c r="P3264">
        <f t="shared" si="255"/>
        <v>0.39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1500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3</v>
      </c>
      <c r="P3265">
        <f t="shared" si="255"/>
        <v>0.76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1500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3</v>
      </c>
      <c r="P3266">
        <f t="shared" si="255"/>
        <v>1.06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3</v>
      </c>
      <c r="P3267">
        <f t="shared" si="255"/>
        <v>0.81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1500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3</v>
      </c>
      <c r="P3268">
        <f t="shared" si="255"/>
        <v>0.31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3</v>
      </c>
      <c r="P3269">
        <f t="shared" si="255"/>
        <v>0.18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1500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3</v>
      </c>
      <c r="P3270">
        <f t="shared" si="255"/>
        <v>1.21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1500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3</v>
      </c>
      <c r="P3271">
        <f t="shared" si="255"/>
        <v>0.73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1500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3</v>
      </c>
      <c r="P3272">
        <f t="shared" si="255"/>
        <v>1.7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3</v>
      </c>
      <c r="P3273">
        <f t="shared" si="255"/>
        <v>1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1500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3</v>
      </c>
      <c r="P3274">
        <f t="shared" si="255"/>
        <v>0.35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1500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3</v>
      </c>
      <c r="P3275">
        <f t="shared" si="255"/>
        <v>2.4300000000000002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3</v>
      </c>
      <c r="P3276">
        <f t="shared" si="255"/>
        <v>0.17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1500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3</v>
      </c>
      <c r="P3277">
        <f t="shared" si="255"/>
        <v>4.17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1500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3</v>
      </c>
      <c r="P3278">
        <f t="shared" si="255"/>
        <v>0.5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1500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3</v>
      </c>
      <c r="P3279">
        <f t="shared" si="255"/>
        <v>0.5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3</v>
      </c>
      <c r="P3280">
        <f t="shared" si="255"/>
        <v>1.47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1500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3</v>
      </c>
      <c r="P3281">
        <f t="shared" si="255"/>
        <v>0.79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3</v>
      </c>
      <c r="P3282">
        <f t="shared" si="255"/>
        <v>1.67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1500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3</v>
      </c>
      <c r="P3283">
        <f t="shared" si="255"/>
        <v>1.06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1500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3</v>
      </c>
      <c r="P3284">
        <f t="shared" si="255"/>
        <v>0.21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1500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3</v>
      </c>
      <c r="P3285">
        <f t="shared" si="255"/>
        <v>1.06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1500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3</v>
      </c>
      <c r="P3286">
        <f t="shared" si="255"/>
        <v>3.33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1500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3</v>
      </c>
      <c r="P3287">
        <f t="shared" si="255"/>
        <v>0.62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3</v>
      </c>
      <c r="P3288">
        <f t="shared" si="255"/>
        <v>0.41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1500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3</v>
      </c>
      <c r="P3289">
        <f t="shared" si="255"/>
        <v>1.47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1500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3</v>
      </c>
      <c r="P3290">
        <f t="shared" si="255"/>
        <v>0.24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1500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3</v>
      </c>
      <c r="P3291">
        <f t="shared" si="255"/>
        <v>2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1500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3</v>
      </c>
      <c r="P3292">
        <f t="shared" si="255"/>
        <v>0.69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1500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3</v>
      </c>
      <c r="P3293">
        <f t="shared" si="255"/>
        <v>3.57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1500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3</v>
      </c>
      <c r="P3294">
        <f t="shared" si="255"/>
        <v>3.33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1500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3</v>
      </c>
      <c r="P3295">
        <f t="shared" si="255"/>
        <v>0.55000000000000004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1500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3</v>
      </c>
      <c r="P3296">
        <f t="shared" si="255"/>
        <v>2.08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1500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3</v>
      </c>
      <c r="P3297">
        <f t="shared" si="255"/>
        <v>1.85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3</v>
      </c>
      <c r="P3298">
        <f t="shared" si="255"/>
        <v>1.06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1500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3</v>
      </c>
      <c r="P3299">
        <f t="shared" si="255"/>
        <v>1.1399999999999999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1500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3</v>
      </c>
      <c r="P3300">
        <f t="shared" si="255"/>
        <v>0.69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1500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3</v>
      </c>
      <c r="P3301">
        <f t="shared" si="255"/>
        <v>0.79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1500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3</v>
      </c>
      <c r="P3302">
        <f t="shared" si="255"/>
        <v>0.56999999999999995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3</v>
      </c>
      <c r="P3303">
        <f t="shared" si="255"/>
        <v>0.71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1500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3</v>
      </c>
      <c r="P3304">
        <f t="shared" si="255"/>
        <v>1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1500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3</v>
      </c>
      <c r="P3305">
        <f t="shared" si="255"/>
        <v>1.43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3</v>
      </c>
      <c r="P3306">
        <f t="shared" si="255"/>
        <v>0.28999999999999998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1500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3</v>
      </c>
      <c r="P3307">
        <f t="shared" si="255"/>
        <v>2.5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3</v>
      </c>
      <c r="P3308">
        <f t="shared" si="255"/>
        <v>0.89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1500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3</v>
      </c>
      <c r="P3309">
        <f t="shared" si="255"/>
        <v>2.38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1500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3</v>
      </c>
      <c r="P3310">
        <f t="shared" si="255"/>
        <v>0.82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1500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3</v>
      </c>
      <c r="P3311">
        <f t="shared" si="255"/>
        <v>1.52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1500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3</v>
      </c>
      <c r="P3312">
        <f t="shared" si="255"/>
        <v>1.45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1500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3</v>
      </c>
      <c r="P3313">
        <f t="shared" si="255"/>
        <v>1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1500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3</v>
      </c>
      <c r="P3314">
        <f t="shared" si="255"/>
        <v>1.1000000000000001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1500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3</v>
      </c>
      <c r="P3315">
        <f t="shared" si="255"/>
        <v>1.55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1500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3</v>
      </c>
      <c r="P3316">
        <f t="shared" si="255"/>
        <v>0.78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1500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3</v>
      </c>
      <c r="P3317">
        <f t="shared" si="255"/>
        <v>0.51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1500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3</v>
      </c>
      <c r="P3318">
        <f t="shared" si="255"/>
        <v>0.36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1500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3</v>
      </c>
      <c r="P3319">
        <f t="shared" si="255"/>
        <v>2.5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1500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3</v>
      </c>
      <c r="P3320">
        <f t="shared" si="255"/>
        <v>1.41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1500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3</v>
      </c>
      <c r="P3321">
        <f t="shared" si="255"/>
        <v>2.81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1500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3</v>
      </c>
      <c r="P3322">
        <f t="shared" si="255"/>
        <v>1.18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1500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3</v>
      </c>
      <c r="P3323">
        <f t="shared" si="255"/>
        <v>3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1500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3</v>
      </c>
      <c r="P3324">
        <f t="shared" si="255"/>
        <v>1.96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1500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3</v>
      </c>
      <c r="P3325">
        <f t="shared" ref="P3325:P3388" si="260">IFERROR(ROUND(E3325/L3325,2),"No Backers")</f>
        <v>0.92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3</v>
      </c>
      <c r="P3326">
        <f t="shared" si="260"/>
        <v>4.5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1500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3</v>
      </c>
      <c r="P3327">
        <f t="shared" si="260"/>
        <v>3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1500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3</v>
      </c>
      <c r="P3328">
        <f t="shared" si="260"/>
        <v>0.74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1500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3</v>
      </c>
      <c r="P3329">
        <f t="shared" si="260"/>
        <v>1.27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1500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3</v>
      </c>
      <c r="P3330">
        <f t="shared" si="260"/>
        <v>4.67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1500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3</v>
      </c>
      <c r="P3331">
        <f t="shared" si="260"/>
        <v>1.58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3</v>
      </c>
      <c r="P3332">
        <f t="shared" si="260"/>
        <v>0.59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1500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3</v>
      </c>
      <c r="P3333">
        <f t="shared" si="260"/>
        <v>0.63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1500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3</v>
      </c>
      <c r="P3334">
        <f t="shared" si="260"/>
        <v>0.48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3</v>
      </c>
      <c r="P3335">
        <f t="shared" si="260"/>
        <v>0.36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1500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3</v>
      </c>
      <c r="P3336">
        <f t="shared" si="260"/>
        <v>0.87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1500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3</v>
      </c>
      <c r="P3337">
        <f t="shared" si="260"/>
        <v>0.63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1500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3</v>
      </c>
      <c r="P3338">
        <f t="shared" si="260"/>
        <v>4.4400000000000004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1500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3</v>
      </c>
      <c r="P3339">
        <f t="shared" si="260"/>
        <v>1.18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3</v>
      </c>
      <c r="P3340">
        <f t="shared" si="260"/>
        <v>0.36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1500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3</v>
      </c>
      <c r="P3341">
        <f t="shared" si="260"/>
        <v>0.85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1500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3</v>
      </c>
      <c r="P3342">
        <f t="shared" si="260"/>
        <v>1.05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1500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3</v>
      </c>
      <c r="P3343">
        <f t="shared" si="260"/>
        <v>1.43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1500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3</v>
      </c>
      <c r="P3344">
        <f t="shared" si="260"/>
        <v>0.51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3</v>
      </c>
      <c r="P3345">
        <f t="shared" si="260"/>
        <v>1.74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1500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3</v>
      </c>
      <c r="P3346">
        <f t="shared" si="260"/>
        <v>1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3</v>
      </c>
      <c r="P3347">
        <f t="shared" si="260"/>
        <v>3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3</v>
      </c>
      <c r="P3348">
        <f t="shared" si="260"/>
        <v>2.17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1500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3</v>
      </c>
      <c r="P3349">
        <f t="shared" si="260"/>
        <v>1.73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1500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2</v>
      </c>
      <c r="P3350">
        <f t="shared" si="260"/>
        <v>0.47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1500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2</v>
      </c>
      <c r="P3351">
        <f t="shared" si="260"/>
        <v>2.57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1500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2</v>
      </c>
      <c r="P3352">
        <f t="shared" si="260"/>
        <v>0.71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1500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2</v>
      </c>
      <c r="P3353">
        <f t="shared" si="260"/>
        <v>0.67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1500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2</v>
      </c>
      <c r="P3354">
        <f t="shared" si="260"/>
        <v>0.51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1500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2</v>
      </c>
      <c r="P3355">
        <f t="shared" si="260"/>
        <v>0.8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1500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2</v>
      </c>
      <c r="P3356">
        <f t="shared" si="260"/>
        <v>0.64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1500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2</v>
      </c>
      <c r="P3357">
        <f t="shared" si="260"/>
        <v>2.33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2</v>
      </c>
      <c r="P3358">
        <f t="shared" si="260"/>
        <v>1.3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1500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2</v>
      </c>
      <c r="P3359">
        <f t="shared" si="260"/>
        <v>1.67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1500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2</v>
      </c>
      <c r="P3360">
        <f t="shared" si="260"/>
        <v>0.22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1500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2</v>
      </c>
      <c r="P3361">
        <f t="shared" si="260"/>
        <v>1.52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1500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2</v>
      </c>
      <c r="P3362">
        <f t="shared" si="260"/>
        <v>0.49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1500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2</v>
      </c>
      <c r="P3363">
        <f t="shared" si="260"/>
        <v>0.51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1500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</v>
      </c>
      <c r="P3364">
        <f t="shared" si="260"/>
        <v>1.75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1500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2</v>
      </c>
      <c r="P3365">
        <f t="shared" si="260"/>
        <v>1.35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1500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2</v>
      </c>
      <c r="P3366">
        <f t="shared" si="260"/>
        <v>0.49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1500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2</v>
      </c>
      <c r="P3367">
        <f t="shared" si="260"/>
        <v>11.33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1500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</v>
      </c>
      <c r="P3368">
        <f t="shared" si="260"/>
        <v>1.89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1500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2</v>
      </c>
      <c r="P3369">
        <f t="shared" si="260"/>
        <v>1.1299999999999999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1500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2</v>
      </c>
      <c r="P3370">
        <f t="shared" si="260"/>
        <v>1.39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2</v>
      </c>
      <c r="P3371">
        <f t="shared" si="260"/>
        <v>0.59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2</v>
      </c>
      <c r="P3372">
        <f t="shared" si="260"/>
        <v>1.23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1500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2</v>
      </c>
      <c r="P3373">
        <f t="shared" si="260"/>
        <v>3.44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1500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2</v>
      </c>
      <c r="P3374">
        <f t="shared" si="260"/>
        <v>1.1499999999999999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1500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2</v>
      </c>
      <c r="P3375">
        <f t="shared" si="260"/>
        <v>1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1500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2</v>
      </c>
      <c r="P3376">
        <f t="shared" si="260"/>
        <v>0.57999999999999996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1500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2</v>
      </c>
      <c r="P3377">
        <f t="shared" si="260"/>
        <v>1.76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1450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2</v>
      </c>
      <c r="P3378">
        <f t="shared" si="260"/>
        <v>1.58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1400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2</v>
      </c>
      <c r="P3379">
        <f t="shared" si="260"/>
        <v>0.39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1400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2</v>
      </c>
      <c r="P3380">
        <f t="shared" si="260"/>
        <v>1.43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1400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2</v>
      </c>
      <c r="P3381">
        <f t="shared" si="260"/>
        <v>0.79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2</v>
      </c>
      <c r="P3382">
        <f t="shared" si="260"/>
        <v>1.07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1395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2</v>
      </c>
      <c r="P3383">
        <f t="shared" si="260"/>
        <v>0.63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1385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2</v>
      </c>
      <c r="P3384">
        <f t="shared" si="260"/>
        <v>0.65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1350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2</v>
      </c>
      <c r="P3385">
        <f t="shared" si="260"/>
        <v>1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1328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2</v>
      </c>
      <c r="P3386">
        <f t="shared" si="260"/>
        <v>0.47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1300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2</v>
      </c>
      <c r="P3387">
        <f t="shared" si="260"/>
        <v>2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1300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2</v>
      </c>
      <c r="P3388">
        <f t="shared" si="260"/>
        <v>0.71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2</v>
      </c>
      <c r="P3389">
        <f t="shared" ref="P3389:P3452" si="265">IFERROR(ROUND(E3389/L3389,2),"No Backers")</f>
        <v>0.83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1300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2</v>
      </c>
      <c r="P3390">
        <f t="shared" si="265"/>
        <v>0.64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1300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2</v>
      </c>
      <c r="P3391">
        <f t="shared" si="265"/>
        <v>0.47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1300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2</v>
      </c>
      <c r="P3392">
        <f t="shared" si="265"/>
        <v>1.27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1300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</v>
      </c>
      <c r="P3393">
        <f t="shared" si="265"/>
        <v>1.56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1300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2</v>
      </c>
      <c r="P3394">
        <f t="shared" si="265"/>
        <v>2.25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1250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2</v>
      </c>
      <c r="P3395">
        <f t="shared" si="265"/>
        <v>0.59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1250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2</v>
      </c>
      <c r="P3396">
        <f t="shared" si="265"/>
        <v>0.96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1250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2</v>
      </c>
      <c r="P3397">
        <f t="shared" si="265"/>
        <v>0.68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1250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2</v>
      </c>
      <c r="P3398">
        <f t="shared" si="265"/>
        <v>0.93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1250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2</v>
      </c>
      <c r="P3399">
        <f t="shared" si="265"/>
        <v>1.08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1250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2</v>
      </c>
      <c r="P3400">
        <f t="shared" si="265"/>
        <v>0.4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1250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2</v>
      </c>
      <c r="P3401">
        <f t="shared" si="265"/>
        <v>0.56999999999999995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1250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2</v>
      </c>
      <c r="P3402">
        <f t="shared" si="265"/>
        <v>0.31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1250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2</v>
      </c>
      <c r="P3403">
        <f t="shared" si="265"/>
        <v>0.39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1250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2</v>
      </c>
      <c r="P3404">
        <f t="shared" si="265"/>
        <v>0.16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1250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2</v>
      </c>
      <c r="P3405">
        <f t="shared" si="265"/>
        <v>1.53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1200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2</v>
      </c>
      <c r="P3406">
        <f t="shared" si="265"/>
        <v>8.67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1200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2</v>
      </c>
      <c r="P3407">
        <f t="shared" si="265"/>
        <v>1.53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1200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2</v>
      </c>
      <c r="P3408">
        <f t="shared" si="265"/>
        <v>0.27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1200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2</v>
      </c>
      <c r="P3409">
        <f t="shared" si="265"/>
        <v>0.37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1200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</v>
      </c>
      <c r="P3410">
        <f t="shared" si="265"/>
        <v>1.39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1200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2</v>
      </c>
      <c r="P3411">
        <f t="shared" si="265"/>
        <v>1.19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1200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2</v>
      </c>
      <c r="P3412">
        <f t="shared" si="265"/>
        <v>0.63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1200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2</v>
      </c>
      <c r="P3413">
        <f t="shared" si="265"/>
        <v>0.32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1200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2</v>
      </c>
      <c r="P3414">
        <f t="shared" si="265"/>
        <v>0.96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1200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2</v>
      </c>
      <c r="P3415">
        <f t="shared" si="265"/>
        <v>1.79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2</v>
      </c>
      <c r="P3416">
        <f t="shared" si="265"/>
        <v>0.56999999999999995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1200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2</v>
      </c>
      <c r="P3417">
        <f t="shared" si="265"/>
        <v>2.78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1200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2</v>
      </c>
      <c r="P3418">
        <f t="shared" si="265"/>
        <v>0.83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1200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2</v>
      </c>
      <c r="P3419">
        <f t="shared" si="265"/>
        <v>0.56000000000000005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1200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2</v>
      </c>
      <c r="P3420">
        <f t="shared" si="265"/>
        <v>0.45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1200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2</v>
      </c>
      <c r="P3421">
        <f t="shared" si="265"/>
        <v>0.54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1200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2</v>
      </c>
      <c r="P3422">
        <f t="shared" si="265"/>
        <v>0.74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1200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2</v>
      </c>
      <c r="P3423">
        <f t="shared" si="265"/>
        <v>0.26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1200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2</v>
      </c>
      <c r="P3424">
        <f t="shared" si="265"/>
        <v>0.54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1200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2</v>
      </c>
      <c r="P3425">
        <f t="shared" si="265"/>
        <v>2.5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1200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2</v>
      </c>
      <c r="P3426">
        <f t="shared" si="265"/>
        <v>0.33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1200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2</v>
      </c>
      <c r="P3427">
        <f t="shared" si="265"/>
        <v>0.24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1200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2</v>
      </c>
      <c r="P3428">
        <f t="shared" si="265"/>
        <v>0.28999999999999998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1200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2</v>
      </c>
      <c r="P3429">
        <f t="shared" si="265"/>
        <v>0.86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1200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2</v>
      </c>
      <c r="P3430">
        <f t="shared" si="265"/>
        <v>0.49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1200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2</v>
      </c>
      <c r="P3431">
        <f t="shared" si="265"/>
        <v>2.08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1200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2</v>
      </c>
      <c r="P3432">
        <f t="shared" si="265"/>
        <v>0.35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1200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2</v>
      </c>
      <c r="P3433">
        <f t="shared" si="265"/>
        <v>1.19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1200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2</v>
      </c>
      <c r="P3434">
        <f t="shared" si="265"/>
        <v>0.6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1200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2</v>
      </c>
      <c r="P3435">
        <f t="shared" si="265"/>
        <v>0.35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1200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2</v>
      </c>
      <c r="P3436">
        <f t="shared" si="265"/>
        <v>0.15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1200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2</v>
      </c>
      <c r="P3437">
        <f t="shared" si="265"/>
        <v>1.32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1200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2</v>
      </c>
      <c r="P3438">
        <f t="shared" si="265"/>
        <v>0.65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1200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2</v>
      </c>
      <c r="P3439">
        <f t="shared" si="265"/>
        <v>0.67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1200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2</v>
      </c>
      <c r="P3440">
        <f t="shared" si="265"/>
        <v>1.64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2</v>
      </c>
      <c r="P3441">
        <f t="shared" si="265"/>
        <v>1.28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1200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2</v>
      </c>
      <c r="P3442">
        <f t="shared" si="265"/>
        <v>0.27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1200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2</v>
      </c>
      <c r="P3443">
        <f t="shared" si="265"/>
        <v>0.51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1200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2</v>
      </c>
      <c r="P3444">
        <f t="shared" si="265"/>
        <v>2.63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1200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2</v>
      </c>
      <c r="P3445">
        <f t="shared" si="265"/>
        <v>0.47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1200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</v>
      </c>
      <c r="P3446">
        <f t="shared" si="265"/>
        <v>1.05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1200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2</v>
      </c>
      <c r="P3447">
        <f t="shared" si="265"/>
        <v>0.68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1150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2</v>
      </c>
      <c r="P3448">
        <f t="shared" si="265"/>
        <v>0.84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1150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2</v>
      </c>
      <c r="P3449">
        <f t="shared" si="265"/>
        <v>1.5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1110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2</v>
      </c>
      <c r="P3450">
        <f t="shared" si="265"/>
        <v>0.47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1100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2</v>
      </c>
      <c r="P3451">
        <f t="shared" si="265"/>
        <v>1.05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1100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2</v>
      </c>
      <c r="P3452">
        <f t="shared" si="265"/>
        <v>0.54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1100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2</v>
      </c>
      <c r="P3453">
        <f t="shared" ref="P3453:P3516" si="270">IFERROR(ROUND(E3453/L3453,2),"No Backers")</f>
        <v>1.25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1100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2</v>
      </c>
      <c r="P3454">
        <f t="shared" si="270"/>
        <v>0.54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1100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2</v>
      </c>
      <c r="P3455">
        <f t="shared" si="270"/>
        <v>1.43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1100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2</v>
      </c>
      <c r="P3456">
        <f t="shared" si="270"/>
        <v>0.95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1100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2</v>
      </c>
      <c r="P3457">
        <f t="shared" si="270"/>
        <v>0.28999999999999998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1100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2</v>
      </c>
      <c r="P3458">
        <f t="shared" si="270"/>
        <v>1.25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1100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2</v>
      </c>
      <c r="P3459">
        <f t="shared" si="270"/>
        <v>0.36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1100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2</v>
      </c>
      <c r="P3460">
        <f t="shared" si="270"/>
        <v>0.74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1100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2</v>
      </c>
      <c r="P3461">
        <f t="shared" si="270"/>
        <v>0.56000000000000005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1070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2</v>
      </c>
      <c r="P3462">
        <f t="shared" si="270"/>
        <v>1.05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1050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2</v>
      </c>
      <c r="P3463">
        <f t="shared" si="270"/>
        <v>1.67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1050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</v>
      </c>
      <c r="P3464">
        <f t="shared" si="270"/>
        <v>1.18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1010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2</v>
      </c>
      <c r="P3465">
        <f t="shared" si="270"/>
        <v>0.17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1000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2</v>
      </c>
      <c r="P3466">
        <f t="shared" si="270"/>
        <v>0.2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1000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2</v>
      </c>
      <c r="P3467">
        <f t="shared" si="270"/>
        <v>0.5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1000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2</v>
      </c>
      <c r="P3468">
        <f t="shared" si="270"/>
        <v>0.3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1000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2</v>
      </c>
      <c r="P3469">
        <f t="shared" si="270"/>
        <v>0.36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2</v>
      </c>
      <c r="P3470">
        <f t="shared" si="270"/>
        <v>1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2</v>
      </c>
      <c r="P3471">
        <f t="shared" si="270"/>
        <v>0.25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1000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2</v>
      </c>
      <c r="P3472">
        <f t="shared" si="270"/>
        <v>1.78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1000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</v>
      </c>
      <c r="P3473">
        <f t="shared" si="270"/>
        <v>0.5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1000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2</v>
      </c>
      <c r="P3474">
        <f t="shared" si="270"/>
        <v>0.65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1000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2</v>
      </c>
      <c r="P3475">
        <f t="shared" si="270"/>
        <v>0.45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1000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2</v>
      </c>
      <c r="P3476">
        <f t="shared" si="270"/>
        <v>0.38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1000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2</v>
      </c>
      <c r="P3477">
        <f t="shared" si="270"/>
        <v>0.88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1000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2</v>
      </c>
      <c r="P3478">
        <f t="shared" si="270"/>
        <v>2.5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1000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2</v>
      </c>
      <c r="P3479">
        <f t="shared" si="270"/>
        <v>0.38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1000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2</v>
      </c>
      <c r="P3480">
        <f t="shared" si="270"/>
        <v>0.26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1000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2</v>
      </c>
      <c r="P3481">
        <f t="shared" si="270"/>
        <v>0.27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2</v>
      </c>
      <c r="P3482">
        <f t="shared" si="270"/>
        <v>1.1499999999999999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2</v>
      </c>
      <c r="P3483">
        <f t="shared" si="270"/>
        <v>0.16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1000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2</v>
      </c>
      <c r="P3484">
        <f t="shared" si="270"/>
        <v>0.19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1000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2</v>
      </c>
      <c r="P3485">
        <f t="shared" si="270"/>
        <v>0.11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1000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2</v>
      </c>
      <c r="P3486">
        <f t="shared" si="270"/>
        <v>0.34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1000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</v>
      </c>
      <c r="P3487">
        <f t="shared" si="270"/>
        <v>0.48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1000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</v>
      </c>
      <c r="P3488">
        <f t="shared" si="270"/>
        <v>0.25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1000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</v>
      </c>
      <c r="P3489">
        <f t="shared" si="270"/>
        <v>0.2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</v>
      </c>
      <c r="P3490">
        <f t="shared" si="270"/>
        <v>0.45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1000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</v>
      </c>
      <c r="P3491">
        <f t="shared" si="270"/>
        <v>0.17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</v>
      </c>
      <c r="P3492">
        <f t="shared" si="270"/>
        <v>0.44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</v>
      </c>
      <c r="P3493">
        <f t="shared" si="270"/>
        <v>1.2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1000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</v>
      </c>
      <c r="P3494">
        <f t="shared" si="270"/>
        <v>0.31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</v>
      </c>
      <c r="P3495">
        <f t="shared" si="270"/>
        <v>0.38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1000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</v>
      </c>
      <c r="P3496">
        <f t="shared" si="270"/>
        <v>0.85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1000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</v>
      </c>
      <c r="P3497">
        <f t="shared" si="270"/>
        <v>0.15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1000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</v>
      </c>
      <c r="P3498">
        <f t="shared" si="270"/>
        <v>0.14000000000000001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</v>
      </c>
      <c r="P3499">
        <f t="shared" si="270"/>
        <v>0.22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1000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</v>
      </c>
      <c r="P3500">
        <f t="shared" si="270"/>
        <v>0.26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1000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</v>
      </c>
      <c r="P3501">
        <f t="shared" si="270"/>
        <v>0.31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</v>
      </c>
      <c r="P3502">
        <f t="shared" si="270"/>
        <v>0.26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</v>
      </c>
      <c r="P3503">
        <f t="shared" si="270"/>
        <v>0.26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1000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</v>
      </c>
      <c r="P3504">
        <f t="shared" si="270"/>
        <v>0.32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1000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</v>
      </c>
      <c r="P3505">
        <f t="shared" si="270"/>
        <v>0.26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</v>
      </c>
      <c r="P3506">
        <f t="shared" si="270"/>
        <v>1.25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1000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</v>
      </c>
      <c r="P3507">
        <f t="shared" si="270"/>
        <v>0.26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1000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</v>
      </c>
      <c r="P3508">
        <f t="shared" si="270"/>
        <v>0.34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</v>
      </c>
      <c r="P3509">
        <f t="shared" si="270"/>
        <v>0.14000000000000001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</v>
      </c>
      <c r="P3510">
        <f t="shared" si="270"/>
        <v>0.67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1000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</v>
      </c>
      <c r="P3511">
        <f t="shared" si="270"/>
        <v>0.3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</v>
      </c>
      <c r="P3512">
        <f t="shared" si="270"/>
        <v>0.67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</v>
      </c>
      <c r="P3513">
        <f t="shared" si="270"/>
        <v>0.53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</v>
      </c>
      <c r="P3514">
        <f t="shared" si="270"/>
        <v>0.59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1000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</v>
      </c>
      <c r="P3515">
        <f t="shared" si="270"/>
        <v>0.23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</v>
      </c>
      <c r="P3516">
        <f t="shared" si="270"/>
        <v>1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1000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</v>
      </c>
      <c r="P3517">
        <f t="shared" ref="P3517:P3580" si="275">IFERROR(ROUND(E3517/L3517,2),"No Backers")</f>
        <v>0.22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1000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</v>
      </c>
      <c r="P3518">
        <f t="shared" si="275"/>
        <v>0.91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1000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</v>
      </c>
      <c r="P3519">
        <f t="shared" si="275"/>
        <v>0.77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</v>
      </c>
      <c r="P3520">
        <f t="shared" si="275"/>
        <v>0.3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1000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</v>
      </c>
      <c r="P3521">
        <f t="shared" si="275"/>
        <v>0.36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1000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</v>
      </c>
      <c r="P3522">
        <f t="shared" si="275"/>
        <v>0.48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1000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</v>
      </c>
      <c r="P3523">
        <f t="shared" si="275"/>
        <v>0.77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1000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</v>
      </c>
      <c r="P3524">
        <f t="shared" si="275"/>
        <v>0.28999999999999998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1000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</v>
      </c>
      <c r="P3525">
        <f t="shared" si="275"/>
        <v>0.13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</v>
      </c>
      <c r="P3526">
        <f t="shared" si="275"/>
        <v>0.14000000000000001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1000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</v>
      </c>
      <c r="P3527">
        <f t="shared" si="275"/>
        <v>1.43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1000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</v>
      </c>
      <c r="P3528">
        <f t="shared" si="275"/>
        <v>0.28999999999999998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</v>
      </c>
      <c r="P3529">
        <f t="shared" si="275"/>
        <v>0.12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</v>
      </c>
      <c r="P3530">
        <f t="shared" si="275"/>
        <v>0.27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1000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</v>
      </c>
      <c r="P3531">
        <f t="shared" si="275"/>
        <v>0.56000000000000005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1000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</v>
      </c>
      <c r="P3532">
        <f t="shared" si="275"/>
        <v>0.45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</v>
      </c>
      <c r="P3533">
        <f t="shared" si="275"/>
        <v>0.38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1000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</v>
      </c>
      <c r="P3534">
        <f t="shared" si="275"/>
        <v>0.37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1000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</v>
      </c>
      <c r="P3535">
        <f t="shared" si="275"/>
        <v>1.25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</v>
      </c>
      <c r="P3536">
        <f t="shared" si="275"/>
        <v>0.05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1000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</v>
      </c>
      <c r="P3537">
        <f t="shared" si="275"/>
        <v>0.22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</v>
      </c>
      <c r="P3538">
        <f t="shared" si="275"/>
        <v>0.59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1000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</v>
      </c>
      <c r="P3539">
        <f t="shared" si="275"/>
        <v>0.36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</v>
      </c>
      <c r="P3540">
        <f t="shared" si="275"/>
        <v>0.12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1000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</v>
      </c>
      <c r="P3541">
        <f t="shared" si="275"/>
        <v>0.77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1000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</v>
      </c>
      <c r="P3542">
        <f t="shared" si="275"/>
        <v>1.25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1000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</v>
      </c>
      <c r="P3543">
        <f t="shared" si="275"/>
        <v>0.31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1000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</v>
      </c>
      <c r="P3544">
        <f t="shared" si="275"/>
        <v>0.12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1000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</v>
      </c>
      <c r="P3545">
        <f t="shared" si="275"/>
        <v>0.34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1000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</v>
      </c>
      <c r="P3546">
        <f t="shared" si="275"/>
        <v>0.42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1000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</v>
      </c>
      <c r="P3547">
        <f t="shared" si="275"/>
        <v>1.25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</v>
      </c>
      <c r="P3548">
        <f t="shared" si="275"/>
        <v>0.53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1000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</v>
      </c>
      <c r="P3549">
        <f t="shared" si="275"/>
        <v>0.03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1000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</v>
      </c>
      <c r="P3550">
        <f t="shared" si="275"/>
        <v>0.77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</v>
      </c>
      <c r="P3551">
        <f t="shared" si="275"/>
        <v>0.24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1000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</v>
      </c>
      <c r="P3552">
        <f t="shared" si="275"/>
        <v>0.16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1000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</v>
      </c>
      <c r="P3553">
        <f t="shared" si="275"/>
        <v>0.4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1000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</v>
      </c>
      <c r="P3554">
        <f t="shared" si="275"/>
        <v>0.45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1000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</v>
      </c>
      <c r="P3555">
        <f t="shared" si="275"/>
        <v>0.08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1000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</v>
      </c>
      <c r="P3556">
        <f t="shared" si="275"/>
        <v>0.15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1000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</v>
      </c>
      <c r="P3557">
        <f t="shared" si="275"/>
        <v>0.56999999999999995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</v>
      </c>
      <c r="P3558">
        <f t="shared" si="275"/>
        <v>0.4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</v>
      </c>
      <c r="P3559">
        <f t="shared" si="275"/>
        <v>0.01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1000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</v>
      </c>
      <c r="P3560">
        <f t="shared" si="275"/>
        <v>0.32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</v>
      </c>
      <c r="P3561">
        <f t="shared" si="275"/>
        <v>0.28999999999999998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1000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</v>
      </c>
      <c r="P3562">
        <f t="shared" si="275"/>
        <v>0.09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1000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</v>
      </c>
      <c r="P3563">
        <f t="shared" si="275"/>
        <v>0.11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1000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</v>
      </c>
      <c r="P3564">
        <f t="shared" si="275"/>
        <v>0.19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</v>
      </c>
      <c r="P3565">
        <f t="shared" si="275"/>
        <v>0.24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</v>
      </c>
      <c r="P3566">
        <f t="shared" si="275"/>
        <v>0.35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</v>
      </c>
      <c r="P3567">
        <f t="shared" si="275"/>
        <v>0.5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1000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</v>
      </c>
      <c r="P3568">
        <f t="shared" si="275"/>
        <v>0.16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</v>
      </c>
      <c r="P3569">
        <f t="shared" si="275"/>
        <v>0.15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</v>
      </c>
      <c r="P3570">
        <f t="shared" si="275"/>
        <v>0.32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1000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</v>
      </c>
      <c r="P3571">
        <f t="shared" si="275"/>
        <v>0.12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1000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</v>
      </c>
      <c r="P3572">
        <f t="shared" si="275"/>
        <v>0.19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</v>
      </c>
      <c r="P3573">
        <f t="shared" si="275"/>
        <v>0.2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1000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</v>
      </c>
      <c r="P3574">
        <f t="shared" si="275"/>
        <v>0.56000000000000005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1000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</v>
      </c>
      <c r="P3575">
        <f t="shared" si="275"/>
        <v>0.06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1000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</v>
      </c>
      <c r="P3576">
        <f t="shared" si="275"/>
        <v>0.11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</v>
      </c>
      <c r="P3577">
        <f t="shared" si="275"/>
        <v>0.05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</v>
      </c>
      <c r="P3578">
        <f t="shared" si="275"/>
        <v>1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1000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</v>
      </c>
      <c r="P3579">
        <f t="shared" si="275"/>
        <v>0.19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</v>
      </c>
      <c r="P3580">
        <f t="shared" si="275"/>
        <v>0.14000000000000001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1000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</v>
      </c>
      <c r="P3581">
        <f t="shared" ref="P3581:P3644" si="280">IFERROR(ROUND(E3581/L3581,2),"No Backers")</f>
        <v>0.36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1000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</v>
      </c>
      <c r="P3582">
        <f t="shared" si="280"/>
        <v>0.19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</v>
      </c>
      <c r="P3583">
        <f t="shared" si="280"/>
        <v>0.11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1</v>
      </c>
      <c r="P3584">
        <f t="shared" si="280"/>
        <v>0.1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1000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</v>
      </c>
      <c r="P3585">
        <f t="shared" si="280"/>
        <v>0.21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1000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</v>
      </c>
      <c r="P3586">
        <f t="shared" si="280"/>
        <v>0.04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1000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</v>
      </c>
      <c r="P3587">
        <f t="shared" si="280"/>
        <v>0.22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</v>
      </c>
      <c r="P3588">
        <f t="shared" si="280"/>
        <v>0.09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1000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</v>
      </c>
      <c r="P3589">
        <f t="shared" si="280"/>
        <v>0.18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1000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</v>
      </c>
      <c r="P3590">
        <f t="shared" si="280"/>
        <v>0.45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</v>
      </c>
      <c r="P3591">
        <f t="shared" si="280"/>
        <v>0.08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1000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</v>
      </c>
      <c r="P3592">
        <f t="shared" si="280"/>
        <v>7.0000000000000007E-2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1000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</v>
      </c>
      <c r="P3593">
        <f t="shared" si="280"/>
        <v>0.28000000000000003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1000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</v>
      </c>
      <c r="P3594">
        <f t="shared" si="280"/>
        <v>0.14000000000000001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1000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</v>
      </c>
      <c r="P3595">
        <f t="shared" si="280"/>
        <v>0.12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</v>
      </c>
      <c r="P3596">
        <f t="shared" si="280"/>
        <v>0.14000000000000001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1000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</v>
      </c>
      <c r="P3597">
        <f t="shared" si="280"/>
        <v>0.08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</v>
      </c>
      <c r="P3598">
        <f t="shared" si="280"/>
        <v>0.33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1000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</v>
      </c>
      <c r="P3599">
        <f t="shared" si="280"/>
        <v>0.15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</v>
      </c>
      <c r="P3600">
        <f t="shared" si="280"/>
        <v>0.19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1000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0</v>
      </c>
      <c r="P3601">
        <f t="shared" si="280"/>
        <v>0.24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0</v>
      </c>
      <c r="P3602">
        <f t="shared" si="280"/>
        <v>1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1000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0</v>
      </c>
      <c r="P3603">
        <f t="shared" si="280"/>
        <v>0.08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0</v>
      </c>
      <c r="P3604">
        <f t="shared" si="280"/>
        <v>0.08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1000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0</v>
      </c>
      <c r="P3605">
        <f t="shared" si="280"/>
        <v>0.05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1000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0</v>
      </c>
      <c r="P3606">
        <f t="shared" si="280"/>
        <v>0.04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1000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0</v>
      </c>
      <c r="P3607">
        <f t="shared" si="280"/>
        <v>0.2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1000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0</v>
      </c>
      <c r="P3608">
        <f t="shared" si="280"/>
        <v>0.05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1000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0</v>
      </c>
      <c r="P3609">
        <f t="shared" si="280"/>
        <v>0.15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1000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0</v>
      </c>
      <c r="P3610">
        <f t="shared" si="280"/>
        <v>0.11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0</v>
      </c>
      <c r="P3611">
        <f t="shared" si="280"/>
        <v>0.14000000000000001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0</v>
      </c>
      <c r="P3612">
        <f t="shared" si="280"/>
        <v>0.1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0</v>
      </c>
      <c r="P3613">
        <f t="shared" si="280"/>
        <v>0.06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1000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0</v>
      </c>
      <c r="P3614">
        <f t="shared" si="280"/>
        <v>0.05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1000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0</v>
      </c>
      <c r="P3615">
        <f t="shared" si="280"/>
        <v>0.15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1000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0</v>
      </c>
      <c r="P3616">
        <f t="shared" si="280"/>
        <v>0.04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1000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0</v>
      </c>
      <c r="P3617">
        <f t="shared" si="280"/>
        <v>0.03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1000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0</v>
      </c>
      <c r="P3618">
        <f t="shared" si="280"/>
        <v>0.04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1000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0</v>
      </c>
      <c r="P3619">
        <f t="shared" si="280"/>
        <v>0.04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1000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0</v>
      </c>
      <c r="P3620">
        <f t="shared" si="280"/>
        <v>0.04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0</v>
      </c>
      <c r="P3621">
        <f t="shared" si="280"/>
        <v>0.12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0</v>
      </c>
      <c r="P3622">
        <f t="shared" si="280"/>
        <v>0.01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1000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0</v>
      </c>
      <c r="P3623">
        <f t="shared" si="280"/>
        <v>0.03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0</v>
      </c>
      <c r="P3624">
        <f t="shared" si="280"/>
        <v>0.1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1000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0</v>
      </c>
      <c r="P3625">
        <f t="shared" si="280"/>
        <v>0.06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1000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0</v>
      </c>
      <c r="P3626">
        <f t="shared" si="280"/>
        <v>0.05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1000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0</v>
      </c>
      <c r="P3627">
        <f t="shared" si="280"/>
        <v>0.03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1000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0</v>
      </c>
      <c r="P3628">
        <f t="shared" si="280"/>
        <v>0.04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1000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0</v>
      </c>
      <c r="P3629">
        <f t="shared" si="280"/>
        <v>7.0000000000000007E-2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0"/>
        <v>No Backers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1000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2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0</v>
      </c>
      <c r="P3633">
        <f t="shared" si="280"/>
        <v>0.03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1000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0</v>
      </c>
      <c r="P3634">
        <f t="shared" si="280"/>
        <v>1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0</v>
      </c>
      <c r="P3635">
        <f t="shared" si="280"/>
        <v>0.03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1000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0</v>
      </c>
      <c r="P3636">
        <f t="shared" si="280"/>
        <v>0.06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0</v>
      </c>
      <c r="P3637">
        <f t="shared" si="280"/>
        <v>0.1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0"/>
        <v>No Backers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0</v>
      </c>
      <c r="P3639">
        <f t="shared" si="280"/>
        <v>7.0000000000000007E-2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0</v>
      </c>
      <c r="P3640">
        <f t="shared" si="280"/>
        <v>0.5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0</v>
      </c>
      <c r="P3642">
        <f t="shared" si="280"/>
        <v>0.33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1000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0"/>
        <v>No Backers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1000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0</v>
      </c>
      <c r="P3644">
        <f t="shared" si="280"/>
        <v>0.5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ref="P3645:P3708" si="285">IFERROR(ROUND(E3645/L3645,2),"No Backers")</f>
        <v>No Backers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0</v>
      </c>
      <c r="P3646">
        <f t="shared" si="285"/>
        <v>0.08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0</v>
      </c>
      <c r="P3648">
        <f t="shared" si="285"/>
        <v>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1000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0</v>
      </c>
      <c r="P3649">
        <f t="shared" si="285"/>
        <v>0.5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1000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0</v>
      </c>
      <c r="P3650">
        <f t="shared" si="285"/>
        <v>0.01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1000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0</v>
      </c>
      <c r="P3651">
        <f t="shared" si="285"/>
        <v>0.13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1000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0</v>
      </c>
      <c r="P3652">
        <f t="shared" si="285"/>
        <v>0.06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1000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0</v>
      </c>
      <c r="P3653">
        <f t="shared" si="285"/>
        <v>0.11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1000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0</v>
      </c>
      <c r="P3654">
        <f t="shared" si="285"/>
        <v>0.06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999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0</v>
      </c>
      <c r="P3655">
        <f t="shared" si="285"/>
        <v>0.03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999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0</v>
      </c>
      <c r="P3656">
        <f t="shared" si="285"/>
        <v>0.03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978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0</v>
      </c>
      <c r="P3657">
        <f t="shared" si="285"/>
        <v>0.01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960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0</v>
      </c>
      <c r="P3658">
        <f t="shared" si="285"/>
        <v>0.02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930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0</v>
      </c>
      <c r="P3659">
        <f t="shared" si="285"/>
        <v>0.05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911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0</v>
      </c>
      <c r="P3660">
        <f t="shared" si="285"/>
        <v>0.05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900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0</v>
      </c>
      <c r="P3661">
        <f t="shared" si="285"/>
        <v>0.08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900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0</v>
      </c>
      <c r="P3662">
        <f t="shared" si="285"/>
        <v>0.05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900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0</v>
      </c>
      <c r="P3663">
        <f t="shared" si="285"/>
        <v>0.03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900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0</v>
      </c>
      <c r="P3664">
        <f t="shared" si="285"/>
        <v>0.03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900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0</v>
      </c>
      <c r="P3665">
        <f t="shared" si="285"/>
        <v>0.11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900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0</v>
      </c>
      <c r="P3666">
        <f t="shared" si="285"/>
        <v>0.05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900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0</v>
      </c>
      <c r="P3667">
        <f t="shared" si="285"/>
        <v>7.0000000000000007E-2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900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0</v>
      </c>
      <c r="P3668">
        <f t="shared" si="285"/>
        <v>0.03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900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0</v>
      </c>
      <c r="P3669">
        <f t="shared" si="285"/>
        <v>0.02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900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0</v>
      </c>
      <c r="P3670">
        <f t="shared" si="285"/>
        <v>0.04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900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0</v>
      </c>
      <c r="P3671">
        <f t="shared" si="285"/>
        <v>0.06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900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0</v>
      </c>
      <c r="P3672">
        <f t="shared" si="285"/>
        <v>0.08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850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0</v>
      </c>
      <c r="P3673">
        <f t="shared" si="285"/>
        <v>0.03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850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0</v>
      </c>
      <c r="P3674">
        <f t="shared" si="285"/>
        <v>0.02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850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0</v>
      </c>
      <c r="P3675">
        <f t="shared" si="285"/>
        <v>0.01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850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0</v>
      </c>
      <c r="P3676">
        <f t="shared" si="285"/>
        <v>0.03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850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0</v>
      </c>
      <c r="P3677">
        <f t="shared" si="285"/>
        <v>0.33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850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0</v>
      </c>
      <c r="P3678">
        <f t="shared" si="285"/>
        <v>0.06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850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0</v>
      </c>
      <c r="P3679">
        <f t="shared" si="285"/>
        <v>0.01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850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0</v>
      </c>
      <c r="P3680">
        <f t="shared" si="285"/>
        <v>0.03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839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0</v>
      </c>
      <c r="P3681">
        <f t="shared" si="285"/>
        <v>0.03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800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0</v>
      </c>
      <c r="P3682">
        <f t="shared" si="285"/>
        <v>0.03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800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0</v>
      </c>
      <c r="P3683">
        <f t="shared" si="285"/>
        <v>0.06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800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0</v>
      </c>
      <c r="P3684">
        <f t="shared" si="285"/>
        <v>0.01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800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0</v>
      </c>
      <c r="P3685">
        <f t="shared" si="285"/>
        <v>0.02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800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0</v>
      </c>
      <c r="P3686">
        <f t="shared" si="285"/>
        <v>0.04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800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0</v>
      </c>
      <c r="P3687">
        <f t="shared" si="285"/>
        <v>0.01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0</v>
      </c>
      <c r="P3688">
        <f t="shared" si="285"/>
        <v>0.17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0</v>
      </c>
      <c r="P3689">
        <f t="shared" si="285"/>
        <v>0.04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800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0</v>
      </c>
      <c r="P3690">
        <f t="shared" si="285"/>
        <v>0.03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800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0</v>
      </c>
      <c r="P3691">
        <f t="shared" si="285"/>
        <v>0.02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800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0</v>
      </c>
      <c r="P3692">
        <f t="shared" si="285"/>
        <v>0.03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800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0</v>
      </c>
      <c r="P3693">
        <f t="shared" si="285"/>
        <v>0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800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0</v>
      </c>
      <c r="P3694">
        <f t="shared" si="285"/>
        <v>0.06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800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0</v>
      </c>
      <c r="P3695">
        <f t="shared" si="285"/>
        <v>7.0000000000000007E-2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800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0</v>
      </c>
      <c r="P3696">
        <f t="shared" si="285"/>
        <v>0.02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800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0</v>
      </c>
      <c r="P3697">
        <f t="shared" si="285"/>
        <v>0.03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800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0</v>
      </c>
      <c r="P3698">
        <f t="shared" si="285"/>
        <v>0.01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800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0</v>
      </c>
      <c r="P3699">
        <f t="shared" si="285"/>
        <v>0.03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800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0</v>
      </c>
      <c r="P3700">
        <f t="shared" si="285"/>
        <v>0.01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800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0</v>
      </c>
      <c r="P3701">
        <f t="shared" si="285"/>
        <v>0.03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800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0</v>
      </c>
      <c r="P3702">
        <f t="shared" si="285"/>
        <v>0.06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800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0</v>
      </c>
      <c r="P3703">
        <f t="shared" si="285"/>
        <v>0.03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800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0</v>
      </c>
      <c r="P3704">
        <f t="shared" si="285"/>
        <v>0.05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800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0</v>
      </c>
      <c r="P3705">
        <f t="shared" si="285"/>
        <v>0.03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800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0</v>
      </c>
      <c r="P3706">
        <f t="shared" si="285"/>
        <v>0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800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0</v>
      </c>
      <c r="P3707">
        <f t="shared" si="285"/>
        <v>0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780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0</v>
      </c>
      <c r="P3708">
        <f t="shared" si="285"/>
        <v>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777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0</v>
      </c>
      <c r="P3709">
        <f t="shared" ref="P3709:P3772" si="290">IFERROR(ROUND(E3709/L3709,2),"No Backers")</f>
        <v>0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773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0</v>
      </c>
      <c r="P3710">
        <f t="shared" si="290"/>
        <v>0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750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0</v>
      </c>
      <c r="P3711">
        <f t="shared" si="290"/>
        <v>0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750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0</v>
      </c>
      <c r="P3712">
        <f t="shared" si="290"/>
        <v>0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750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0</v>
      </c>
      <c r="P3713">
        <f t="shared" si="290"/>
        <v>0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0</v>
      </c>
      <c r="P3714">
        <f t="shared" si="290"/>
        <v>0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750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0</v>
      </c>
      <c r="P3715">
        <f t="shared" si="290"/>
        <v>0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750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0</v>
      </c>
      <c r="P3716">
        <f t="shared" si="290"/>
        <v>0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750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0</v>
      </c>
      <c r="P3717">
        <f t="shared" si="290"/>
        <v>0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750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0</v>
      </c>
      <c r="P3718">
        <f t="shared" si="290"/>
        <v>0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750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0</v>
      </c>
      <c r="P3719">
        <f t="shared" si="290"/>
        <v>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750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0</v>
      </c>
      <c r="P3720">
        <f t="shared" si="290"/>
        <v>0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750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0</v>
      </c>
      <c r="P3721">
        <f t="shared" si="290"/>
        <v>0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750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0</v>
      </c>
      <c r="P3722">
        <f t="shared" si="290"/>
        <v>0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750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0</v>
      </c>
      <c r="P3723">
        <f t="shared" si="290"/>
        <v>0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750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0</v>
      </c>
      <c r="P3724">
        <f t="shared" si="290"/>
        <v>0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750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0</v>
      </c>
      <c r="P3725">
        <f t="shared" si="290"/>
        <v>0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750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0</v>
      </c>
      <c r="P3726">
        <f t="shared" si="290"/>
        <v>0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750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0</v>
      </c>
      <c r="P3727">
        <f t="shared" si="290"/>
        <v>0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750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0</v>
      </c>
      <c r="P3728">
        <f t="shared" si="290"/>
        <v>0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750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0</v>
      </c>
      <c r="P3729">
        <f t="shared" si="290"/>
        <v>0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750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0</v>
      </c>
      <c r="P3730">
        <f t="shared" si="290"/>
        <v>0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0</v>
      </c>
      <c r="P3731">
        <f t="shared" si="290"/>
        <v>0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0</v>
      </c>
      <c r="P3732">
        <f t="shared" si="290"/>
        <v>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0</v>
      </c>
      <c r="P3733">
        <f t="shared" si="290"/>
        <v>0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750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0</v>
      </c>
      <c r="P3734">
        <f t="shared" si="290"/>
        <v>0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No Backers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0</v>
      </c>
      <c r="P3736">
        <f t="shared" si="290"/>
        <v>0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750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0</v>
      </c>
      <c r="P3737">
        <f t="shared" si="290"/>
        <v>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750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0</v>
      </c>
      <c r="P3738">
        <f t="shared" si="290"/>
        <v>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0</v>
      </c>
      <c r="P3739">
        <f t="shared" si="290"/>
        <v>0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745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0</v>
      </c>
      <c r="P3740">
        <f t="shared" si="290"/>
        <v>0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740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0</v>
      </c>
      <c r="P3741">
        <f t="shared" si="290"/>
        <v>0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700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0</v>
      </c>
      <c r="P3742">
        <f t="shared" si="290"/>
        <v>0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0"/>
        <v>No Backers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0</v>
      </c>
      <c r="P3744">
        <f t="shared" si="290"/>
        <v>0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0"/>
        <v>No Backers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0"/>
        <v>No Backers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0</v>
      </c>
      <c r="P3747">
        <f t="shared" si="290"/>
        <v>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0</v>
      </c>
      <c r="P3748">
        <f t="shared" si="290"/>
        <v>0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700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0</v>
      </c>
      <c r="P3749">
        <f t="shared" si="290"/>
        <v>0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700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0</v>
      </c>
      <c r="P3750">
        <f t="shared" si="290"/>
        <v>0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700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0</v>
      </c>
      <c r="P3751">
        <f t="shared" si="290"/>
        <v>0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700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0</v>
      </c>
      <c r="P3752">
        <f t="shared" si="290"/>
        <v>0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700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0</v>
      </c>
      <c r="P3753">
        <f t="shared" si="290"/>
        <v>0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700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0</v>
      </c>
      <c r="P3754">
        <f t="shared" si="290"/>
        <v>0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700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0</v>
      </c>
      <c r="P3755">
        <f t="shared" si="290"/>
        <v>0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700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0</v>
      </c>
      <c r="P3756">
        <f t="shared" si="290"/>
        <v>0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700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0</v>
      </c>
      <c r="P3757">
        <f t="shared" si="290"/>
        <v>0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700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0</v>
      </c>
      <c r="P3758">
        <f t="shared" si="290"/>
        <v>0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700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0</v>
      </c>
      <c r="P3759">
        <f t="shared" si="290"/>
        <v>0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700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0</v>
      </c>
      <c r="P3760">
        <f t="shared" si="290"/>
        <v>0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700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0</v>
      </c>
      <c r="P3761">
        <f t="shared" si="290"/>
        <v>0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678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0</v>
      </c>
      <c r="P3762">
        <f t="shared" si="290"/>
        <v>0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 s="6">
        <v>675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0</v>
      </c>
      <c r="P3763">
        <f t="shared" si="290"/>
        <v>0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666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0</v>
      </c>
      <c r="P3764">
        <f t="shared" si="290"/>
        <v>0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660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0</v>
      </c>
      <c r="P3765">
        <f t="shared" si="290"/>
        <v>0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650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0</v>
      </c>
      <c r="P3766">
        <f t="shared" si="290"/>
        <v>0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650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0</v>
      </c>
      <c r="P3767">
        <f t="shared" si="290"/>
        <v>0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 s="6">
        <v>650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0</v>
      </c>
      <c r="P3768">
        <f t="shared" si="290"/>
        <v>0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650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0</v>
      </c>
      <c r="P3769">
        <f t="shared" si="290"/>
        <v>0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650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0</v>
      </c>
      <c r="P3770">
        <f t="shared" si="290"/>
        <v>0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650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0</v>
      </c>
      <c r="P3771">
        <f t="shared" si="290"/>
        <v>0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650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0</v>
      </c>
      <c r="P3772">
        <f t="shared" si="290"/>
        <v>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620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0</v>
      </c>
      <c r="P3773">
        <f t="shared" ref="P3773:P3836" si="295">IFERROR(ROUND(E3773/L3773,2),"No Backers")</f>
        <v>0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620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0</v>
      </c>
      <c r="P3774">
        <f t="shared" si="295"/>
        <v>0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600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0</v>
      </c>
      <c r="P3775">
        <f t="shared" si="295"/>
        <v>0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 s="6">
        <v>600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0</v>
      </c>
      <c r="P3776">
        <f t="shared" si="295"/>
        <v>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600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0</v>
      </c>
      <c r="P3777">
        <f t="shared" si="295"/>
        <v>0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600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0</v>
      </c>
      <c r="P3778">
        <f t="shared" si="295"/>
        <v>0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600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0</v>
      </c>
      <c r="P3779">
        <f t="shared" si="295"/>
        <v>0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600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0</v>
      </c>
      <c r="P3780">
        <f t="shared" si="295"/>
        <v>0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600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0</v>
      </c>
      <c r="P3781">
        <f t="shared" si="295"/>
        <v>0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600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0</v>
      </c>
      <c r="P3782">
        <f t="shared" si="295"/>
        <v>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 s="6">
        <v>600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0</v>
      </c>
      <c r="P3783">
        <f t="shared" si="295"/>
        <v>0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600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0</v>
      </c>
      <c r="P3784">
        <f t="shared" si="295"/>
        <v>0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600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0</v>
      </c>
      <c r="P3785">
        <f t="shared" si="295"/>
        <v>0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600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0</v>
      </c>
      <c r="P3786">
        <f t="shared" si="295"/>
        <v>0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600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0</v>
      </c>
      <c r="P3787">
        <f t="shared" si="295"/>
        <v>0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0</v>
      </c>
      <c r="P3788">
        <f t="shared" si="295"/>
        <v>0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600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0</v>
      </c>
      <c r="P3789">
        <f t="shared" si="295"/>
        <v>0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600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0</v>
      </c>
      <c r="P3790">
        <f t="shared" si="295"/>
        <v>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600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0</v>
      </c>
      <c r="P3791">
        <f t="shared" si="295"/>
        <v>0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600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No Backers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No Backers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600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0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600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0</v>
      </c>
      <c r="P3795">
        <f t="shared" si="295"/>
        <v>0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600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0</v>
      </c>
      <c r="P3796">
        <f t="shared" si="295"/>
        <v>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0</v>
      </c>
      <c r="P3797">
        <f t="shared" si="295"/>
        <v>0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600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0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 s="6">
        <v>600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0</v>
      </c>
      <c r="P3799">
        <f t="shared" si="295"/>
        <v>0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600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0</v>
      </c>
      <c r="P3800">
        <f t="shared" si="295"/>
        <v>0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 s="6">
        <v>600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0</v>
      </c>
      <c r="P3801">
        <f t="shared" si="295"/>
        <v>0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600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0</v>
      </c>
      <c r="P3802">
        <f t="shared" si="295"/>
        <v>0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600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0</v>
      </c>
      <c r="P3803">
        <f t="shared" si="295"/>
        <v>0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600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No Backers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600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0</v>
      </c>
      <c r="P3805">
        <f t="shared" si="295"/>
        <v>0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5"/>
        <v>No Backers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0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 s="6">
        <v>575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0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550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0</v>
      </c>
      <c r="P3809">
        <f t="shared" si="295"/>
        <v>0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550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0</v>
      </c>
      <c r="P3810">
        <f t="shared" si="295"/>
        <v>0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550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0</v>
      </c>
      <c r="P3811">
        <f t="shared" si="295"/>
        <v>0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550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0</v>
      </c>
      <c r="P3812">
        <f t="shared" si="295"/>
        <v>0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550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0</v>
      </c>
      <c r="P3813">
        <f t="shared" si="295"/>
        <v>0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550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0</v>
      </c>
      <c r="P3814">
        <f t="shared" si="295"/>
        <v>0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550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0</v>
      </c>
      <c r="P3815">
        <f t="shared" si="295"/>
        <v>0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550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0</v>
      </c>
      <c r="P3816">
        <f t="shared" si="295"/>
        <v>0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550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0</v>
      </c>
      <c r="P3817">
        <f t="shared" si="295"/>
        <v>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550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0</v>
      </c>
      <c r="P3818">
        <f t="shared" si="295"/>
        <v>0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530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0</v>
      </c>
      <c r="P3819">
        <f t="shared" si="295"/>
        <v>0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525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0</v>
      </c>
      <c r="P3820">
        <f t="shared" si="295"/>
        <v>0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516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0</v>
      </c>
      <c r="P3821">
        <f t="shared" si="295"/>
        <v>0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515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0</v>
      </c>
      <c r="P3822">
        <f t="shared" si="295"/>
        <v>0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512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0</v>
      </c>
      <c r="P3823">
        <f t="shared" si="295"/>
        <v>0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0</v>
      </c>
      <c r="P3824">
        <f t="shared" si="295"/>
        <v>0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0</v>
      </c>
      <c r="P3825">
        <f t="shared" si="295"/>
        <v>0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500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0</v>
      </c>
      <c r="P3826">
        <f t="shared" si="295"/>
        <v>0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0</v>
      </c>
      <c r="P3827">
        <f t="shared" si="295"/>
        <v>0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500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0</v>
      </c>
      <c r="P3828">
        <f t="shared" si="295"/>
        <v>0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500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0</v>
      </c>
      <c r="P3829">
        <f t="shared" si="295"/>
        <v>0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0</v>
      </c>
      <c r="P3830">
        <f t="shared" si="295"/>
        <v>0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0</v>
      </c>
      <c r="P3831">
        <f t="shared" si="295"/>
        <v>0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0</v>
      </c>
      <c r="P3832">
        <f t="shared" si="295"/>
        <v>0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0</v>
      </c>
      <c r="P3833">
        <f t="shared" si="295"/>
        <v>0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500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0</v>
      </c>
      <c r="P3834">
        <f t="shared" si="295"/>
        <v>0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0</v>
      </c>
      <c r="P3835">
        <f t="shared" si="295"/>
        <v>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0</v>
      </c>
      <c r="P3836">
        <f t="shared" si="295"/>
        <v>0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500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0</v>
      </c>
      <c r="P3837">
        <f t="shared" ref="P3837:P3900" si="300">IFERROR(ROUND(E3837/L3837,2),"No Backers")</f>
        <v>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500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0</v>
      </c>
      <c r="P3838">
        <f t="shared" si="300"/>
        <v>0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500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0</v>
      </c>
      <c r="P3839">
        <f t="shared" si="300"/>
        <v>0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500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0</v>
      </c>
      <c r="P3840">
        <f t="shared" si="300"/>
        <v>0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500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0</v>
      </c>
      <c r="P3841">
        <f t="shared" si="300"/>
        <v>0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500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0</v>
      </c>
      <c r="P3842">
        <f t="shared" si="300"/>
        <v>0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0</v>
      </c>
      <c r="P3843">
        <f t="shared" si="300"/>
        <v>0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0</v>
      </c>
      <c r="P3844">
        <f t="shared" si="300"/>
        <v>0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0</v>
      </c>
      <c r="P3845">
        <f t="shared" si="300"/>
        <v>0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0</v>
      </c>
      <c r="P3846">
        <f t="shared" si="300"/>
        <v>0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0</v>
      </c>
      <c r="P3847">
        <f t="shared" si="300"/>
        <v>0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500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0</v>
      </c>
      <c r="P3848">
        <f t="shared" si="300"/>
        <v>0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0</v>
      </c>
      <c r="P3849">
        <f t="shared" si="300"/>
        <v>0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500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0</v>
      </c>
      <c r="P3850">
        <f t="shared" si="300"/>
        <v>0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500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0</v>
      </c>
      <c r="P3851">
        <f t="shared" si="300"/>
        <v>0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0</v>
      </c>
      <c r="P3852">
        <f t="shared" si="300"/>
        <v>0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0</v>
      </c>
      <c r="P3853">
        <f t="shared" si="300"/>
        <v>0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500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0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0</v>
      </c>
      <c r="P3856">
        <f t="shared" si="300"/>
        <v>0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0</v>
      </c>
      <c r="P3857">
        <f t="shared" si="300"/>
        <v>0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0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0</v>
      </c>
      <c r="P3859">
        <f t="shared" si="300"/>
        <v>0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0</v>
      </c>
      <c r="P3860">
        <f t="shared" si="300"/>
        <v>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0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0</v>
      </c>
      <c r="P3862">
        <f t="shared" si="300"/>
        <v>0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500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0</v>
      </c>
      <c r="P3863">
        <f t="shared" si="300"/>
        <v>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0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No Backers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0</v>
      </c>
      <c r="P3866">
        <f t="shared" si="300"/>
        <v>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500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0</v>
      </c>
      <c r="P3867">
        <f t="shared" si="300"/>
        <v>0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0</v>
      </c>
      <c r="P3868">
        <f t="shared" si="300"/>
        <v>0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500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0</v>
      </c>
      <c r="P3869">
        <f t="shared" si="300"/>
        <v>0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500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0</v>
      </c>
      <c r="P3871">
        <f t="shared" si="300"/>
        <v>0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0</v>
      </c>
      <c r="P3872">
        <f t="shared" si="300"/>
        <v>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0</v>
      </c>
      <c r="P3873">
        <f t="shared" si="300"/>
        <v>0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0"/>
        <v>No Backers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0"/>
        <v>No Backers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 s="6">
        <v>500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0"/>
        <v>No Backers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500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0"/>
        <v>No Backers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 s="6">
        <v>500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0</v>
      </c>
      <c r="P3878">
        <f t="shared" si="300"/>
        <v>0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500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0</v>
      </c>
      <c r="P3879">
        <f t="shared" si="300"/>
        <v>0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500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0"/>
        <v>No Backers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0</v>
      </c>
      <c r="P3882">
        <f t="shared" si="300"/>
        <v>0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0</v>
      </c>
      <c r="P3883">
        <f t="shared" si="300"/>
        <v>0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500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0"/>
        <v>No Backers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500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0"/>
        <v>No Backers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500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0"/>
        <v>No Backers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0"/>
        <v>No Backers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500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0"/>
        <v>No Backers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0</v>
      </c>
      <c r="P3889">
        <f t="shared" si="300"/>
        <v>0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500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0</v>
      </c>
      <c r="P3890">
        <f t="shared" si="300"/>
        <v>0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500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0</v>
      </c>
      <c r="P3891">
        <f t="shared" si="300"/>
        <v>0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500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0</v>
      </c>
      <c r="P3892">
        <f t="shared" si="300"/>
        <v>0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0</v>
      </c>
      <c r="P3893">
        <f t="shared" si="300"/>
        <v>0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0"/>
        <v>No Backers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0</v>
      </c>
      <c r="P3895">
        <f t="shared" si="300"/>
        <v>0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0</v>
      </c>
      <c r="P3896">
        <f t="shared" si="300"/>
        <v>0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0</v>
      </c>
      <c r="P3897">
        <f t="shared" si="300"/>
        <v>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0</v>
      </c>
      <c r="P3898">
        <f t="shared" si="300"/>
        <v>0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0</v>
      </c>
      <c r="P3899">
        <f t="shared" si="300"/>
        <v>0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0</v>
      </c>
      <c r="P3900">
        <f t="shared" si="300"/>
        <v>0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0</v>
      </c>
      <c r="P3901">
        <f t="shared" ref="P3901:P3964" si="305">IFERROR(ROUND(E3901/L3901,2),"No Backers")</f>
        <v>0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0</v>
      </c>
      <c r="P3902">
        <f t="shared" si="305"/>
        <v>0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500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0</v>
      </c>
      <c r="P3903">
        <f t="shared" si="305"/>
        <v>0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500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0</v>
      </c>
      <c r="P3904">
        <f t="shared" si="305"/>
        <v>0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No Backers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500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0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0</v>
      </c>
      <c r="P3907">
        <f t="shared" si="305"/>
        <v>0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0</v>
      </c>
      <c r="P3908">
        <f t="shared" si="305"/>
        <v>0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0</v>
      </c>
      <c r="P3909">
        <f t="shared" si="305"/>
        <v>0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0</v>
      </c>
      <c r="P3910">
        <f t="shared" si="305"/>
        <v>0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0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0</v>
      </c>
      <c r="P3912">
        <f t="shared" si="305"/>
        <v>0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0</v>
      </c>
      <c r="P3913">
        <f t="shared" si="305"/>
        <v>0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0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500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0</v>
      </c>
      <c r="P3915">
        <f t="shared" si="305"/>
        <v>0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0</v>
      </c>
      <c r="P3916">
        <f t="shared" si="305"/>
        <v>0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0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No Backers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500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0</v>
      </c>
      <c r="P3921">
        <f t="shared" si="305"/>
        <v>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0</v>
      </c>
      <c r="P3922">
        <f t="shared" si="305"/>
        <v>0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No Backers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0</v>
      </c>
      <c r="P3924">
        <f t="shared" si="305"/>
        <v>0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0</v>
      </c>
      <c r="P3925">
        <f t="shared" si="305"/>
        <v>0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0</v>
      </c>
      <c r="P3926">
        <f t="shared" si="305"/>
        <v>0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0</v>
      </c>
      <c r="P3927">
        <f t="shared" si="305"/>
        <v>0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0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0</v>
      </c>
      <c r="P3929">
        <f t="shared" si="305"/>
        <v>0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0</v>
      </c>
      <c r="P3930">
        <f t="shared" si="305"/>
        <v>0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0</v>
      </c>
      <c r="P3931">
        <f t="shared" si="305"/>
        <v>0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No Backers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5"/>
        <v>No Backers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0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500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0</v>
      </c>
      <c r="P3935">
        <f t="shared" si="305"/>
        <v>0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0</v>
      </c>
      <c r="P3936">
        <f t="shared" si="305"/>
        <v>0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500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0</v>
      </c>
      <c r="P3937">
        <f t="shared" si="305"/>
        <v>0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5"/>
        <v>No Backers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0</v>
      </c>
      <c r="P3939">
        <f t="shared" si="305"/>
        <v>0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0</v>
      </c>
      <c r="P3940">
        <f t="shared" si="305"/>
        <v>0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0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0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>
        <f t="shared" si="305"/>
        <v>0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5"/>
        <v>No Backers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451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0</v>
      </c>
      <c r="P3945">
        <f t="shared" si="305"/>
        <v>0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5"/>
        <v>No Backers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450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0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0</v>
      </c>
      <c r="P3948">
        <f t="shared" si="305"/>
        <v>0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450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0</v>
      </c>
      <c r="P3949">
        <f t="shared" si="305"/>
        <v>0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450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5"/>
        <v>No Backers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420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0</v>
      </c>
      <c r="P3951">
        <f t="shared" si="305"/>
        <v>0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420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0</v>
      </c>
      <c r="P3952">
        <f t="shared" si="305"/>
        <v>0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400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0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400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0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5"/>
        <v>No Backers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400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5"/>
        <v>No Backers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400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0</v>
      </c>
      <c r="P3957">
        <f t="shared" si="305"/>
        <v>0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5"/>
        <v>No Backers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400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0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400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0</v>
      </c>
      <c r="P3960">
        <f t="shared" si="305"/>
        <v>0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400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0</v>
      </c>
      <c r="P3961">
        <f t="shared" si="305"/>
        <v>0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400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0</v>
      </c>
      <c r="P3962">
        <f t="shared" si="305"/>
        <v>0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400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0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0</v>
      </c>
      <c r="P3964">
        <f t="shared" si="305"/>
        <v>0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400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ref="P3965:P4028" si="310">IFERROR(ROUND(E3965/L3965,2),"No Backers")</f>
        <v>No Backers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400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0</v>
      </c>
      <c r="P3966">
        <f t="shared" si="310"/>
        <v>0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400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0</v>
      </c>
      <c r="P3967">
        <f t="shared" si="310"/>
        <v>0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400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0</v>
      </c>
      <c r="P3968">
        <f t="shared" si="310"/>
        <v>0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0</v>
      </c>
      <c r="P3969">
        <f t="shared" si="310"/>
        <v>0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400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0</v>
      </c>
      <c r="P3970">
        <f t="shared" si="310"/>
        <v>0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350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0</v>
      </c>
      <c r="P3971">
        <f t="shared" si="310"/>
        <v>0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350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0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0</v>
      </c>
      <c r="P3973">
        <f t="shared" si="310"/>
        <v>0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350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0</v>
      </c>
      <c r="P3974">
        <f t="shared" si="310"/>
        <v>0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350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0</v>
      </c>
      <c r="P3975">
        <f t="shared" si="310"/>
        <v>0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350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0</v>
      </c>
      <c r="P3976">
        <f t="shared" si="310"/>
        <v>0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No Backers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0</v>
      </c>
      <c r="P3978">
        <f t="shared" si="310"/>
        <v>0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0</v>
      </c>
      <c r="P3979">
        <f t="shared" si="310"/>
        <v>0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0</v>
      </c>
      <c r="P3980">
        <f t="shared" si="310"/>
        <v>0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350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0</v>
      </c>
      <c r="P3981">
        <f t="shared" si="310"/>
        <v>0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0</v>
      </c>
      <c r="P3982">
        <f t="shared" si="310"/>
        <v>0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0</v>
      </c>
      <c r="P3983">
        <f t="shared" si="310"/>
        <v>0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347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0</v>
      </c>
      <c r="P3984">
        <f t="shared" si="310"/>
        <v>0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0</v>
      </c>
      <c r="P3985">
        <f t="shared" si="310"/>
        <v>0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315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0</v>
      </c>
      <c r="P3986">
        <f t="shared" si="310"/>
        <v>0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300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0</v>
      </c>
      <c r="P3987">
        <f t="shared" si="310"/>
        <v>0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300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0</v>
      </c>
      <c r="P3988">
        <f t="shared" si="310"/>
        <v>0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300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0</v>
      </c>
      <c r="P3989">
        <f t="shared" si="310"/>
        <v>0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0</v>
      </c>
      <c r="P3990">
        <f t="shared" si="310"/>
        <v>0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No Backers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300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0</v>
      </c>
      <c r="P3992">
        <f t="shared" si="310"/>
        <v>0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300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0</v>
      </c>
      <c r="P3993">
        <f t="shared" si="310"/>
        <v>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300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0</v>
      </c>
      <c r="P3994">
        <f t="shared" si="310"/>
        <v>0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300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0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300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0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300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0</v>
      </c>
      <c r="P3997">
        <f t="shared" si="310"/>
        <v>0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0</v>
      </c>
      <c r="P3998">
        <f t="shared" si="310"/>
        <v>0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0"/>
        <v>No Backers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300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0</v>
      </c>
      <c r="P4000">
        <f t="shared" si="310"/>
        <v>0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300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0</v>
      </c>
      <c r="P4001">
        <f t="shared" si="310"/>
        <v>0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300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300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0</v>
      </c>
      <c r="P4003">
        <f t="shared" si="310"/>
        <v>0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0</v>
      </c>
      <c r="P4004">
        <f t="shared" si="310"/>
        <v>0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300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0</v>
      </c>
      <c r="P4005">
        <f t="shared" si="310"/>
        <v>0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0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0</v>
      </c>
      <c r="P4007">
        <f t="shared" si="310"/>
        <v>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0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0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300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0</v>
      </c>
      <c r="P4010">
        <f t="shared" si="310"/>
        <v>0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300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0</v>
      </c>
      <c r="P4011">
        <f t="shared" si="310"/>
        <v>0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0</v>
      </c>
      <c r="P4012">
        <f t="shared" si="310"/>
        <v>0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300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0</v>
      </c>
      <c r="P4013">
        <f t="shared" si="310"/>
        <v>0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300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0"/>
        <v>No Backers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300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0</v>
      </c>
      <c r="P4015">
        <f t="shared" si="310"/>
        <v>0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0"/>
        <v>No Backers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0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300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0</v>
      </c>
      <c r="P4018">
        <f t="shared" si="310"/>
        <v>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0</v>
      </c>
      <c r="P4019">
        <f t="shared" si="310"/>
        <v>0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0</v>
      </c>
      <c r="P4020">
        <f t="shared" si="310"/>
        <v>0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0</v>
      </c>
      <c r="P4021">
        <f t="shared" si="310"/>
        <v>0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0</v>
      </c>
      <c r="P4022">
        <f t="shared" si="310"/>
        <v>0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0</v>
      </c>
      <c r="P4023">
        <f t="shared" si="310"/>
        <v>0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250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0</v>
      </c>
      <c r="P4024">
        <f t="shared" si="310"/>
        <v>0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0"/>
        <v>No Backers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250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0</v>
      </c>
      <c r="P4026">
        <f t="shared" si="310"/>
        <v>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250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0</v>
      </c>
      <c r="P4027">
        <f t="shared" si="310"/>
        <v>0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0"/>
        <v>No Backers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0</v>
      </c>
      <c r="P4029">
        <f t="shared" ref="P4029:P4092" si="315">IFERROR(ROUND(E4029/L4029,2),"No Backers")</f>
        <v>0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0</v>
      </c>
      <c r="P4030">
        <f t="shared" si="315"/>
        <v>0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No Backers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0</v>
      </c>
      <c r="P4032">
        <f t="shared" si="315"/>
        <v>0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No Backers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0</v>
      </c>
      <c r="P4034">
        <f t="shared" si="315"/>
        <v>0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250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0</v>
      </c>
      <c r="P4035">
        <f t="shared" si="315"/>
        <v>0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0</v>
      </c>
      <c r="P4036">
        <f t="shared" si="315"/>
        <v>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250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0</v>
      </c>
      <c r="P4037">
        <f t="shared" si="315"/>
        <v>0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250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0</v>
      </c>
      <c r="P4038">
        <f t="shared" si="315"/>
        <v>0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250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0</v>
      </c>
      <c r="P4039">
        <f t="shared" si="315"/>
        <v>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0</v>
      </c>
      <c r="P4040">
        <f t="shared" si="315"/>
        <v>0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0</v>
      </c>
      <c r="P4041">
        <f t="shared" si="315"/>
        <v>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0</v>
      </c>
      <c r="P4042">
        <f t="shared" si="315"/>
        <v>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0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0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250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No Backers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5"/>
        <v>0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225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0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220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0</v>
      </c>
      <c r="P4048">
        <f t="shared" si="315"/>
        <v>0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0</v>
      </c>
      <c r="P4049">
        <f t="shared" si="315"/>
        <v>0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200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0</v>
      </c>
      <c r="P4050">
        <f t="shared" si="315"/>
        <v>0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0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200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0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No Backers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0</v>
      </c>
      <c r="P4054">
        <f t="shared" si="315"/>
        <v>0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200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0</v>
      </c>
      <c r="P4055">
        <f t="shared" si="315"/>
        <v>0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No Backers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200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0</v>
      </c>
      <c r="P4057">
        <f t="shared" si="315"/>
        <v>0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0</v>
      </c>
      <c r="P4058">
        <f t="shared" si="315"/>
        <v>0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200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0</v>
      </c>
      <c r="P4059">
        <f t="shared" si="315"/>
        <v>0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0</v>
      </c>
      <c r="P4060">
        <f t="shared" si="315"/>
        <v>0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200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0</v>
      </c>
      <c r="P4061">
        <f t="shared" si="315"/>
        <v>0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0</v>
      </c>
      <c r="P4062">
        <f t="shared" si="315"/>
        <v>0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5"/>
        <v>No Backers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0</v>
      </c>
      <c r="P4064">
        <f t="shared" si="315"/>
        <v>0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199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0</v>
      </c>
      <c r="P4065">
        <f t="shared" si="315"/>
        <v>0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199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0</v>
      </c>
      <c r="P4066">
        <f t="shared" si="315"/>
        <v>0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0</v>
      </c>
      <c r="P4067">
        <f t="shared" si="315"/>
        <v>0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0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150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0</v>
      </c>
      <c r="P4069">
        <f t="shared" si="315"/>
        <v>0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150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0</v>
      </c>
      <c r="P4070">
        <f t="shared" si="315"/>
        <v>0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0</v>
      </c>
      <c r="P4071">
        <f t="shared" si="315"/>
        <v>0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150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0</v>
      </c>
      <c r="P4072">
        <f t="shared" si="315"/>
        <v>0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150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5"/>
        <v>No Backers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150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0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150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0</v>
      </c>
      <c r="P4075">
        <f t="shared" si="315"/>
        <v>0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128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0</v>
      </c>
      <c r="P4076">
        <f t="shared" si="315"/>
        <v>0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125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0</v>
      </c>
      <c r="P4077">
        <f t="shared" si="315"/>
        <v>0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5"/>
        <v>No Backers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0</v>
      </c>
      <c r="P4079">
        <f t="shared" si="315"/>
        <v>0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101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5"/>
        <v>No Backers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100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0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5"/>
        <v>No Backers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100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0</v>
      </c>
      <c r="P4083">
        <f t="shared" si="315"/>
        <v>0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0</v>
      </c>
      <c r="P4084">
        <f t="shared" si="315"/>
        <v>0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0</v>
      </c>
      <c r="P4085">
        <f t="shared" si="315"/>
        <v>0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100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0</v>
      </c>
      <c r="P4088">
        <f t="shared" si="315"/>
        <v>0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5"/>
        <v>No Backers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100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15"/>
        <v>0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0</v>
      </c>
      <c r="P4091">
        <f t="shared" si="315"/>
        <v>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0</v>
      </c>
      <c r="P4092">
        <f t="shared" si="315"/>
        <v>0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0</v>
      </c>
      <c r="P4093">
        <f t="shared" ref="P4093:P4115" si="320">IFERROR(ROUND(E4093/L4093,2),"No Backers")</f>
        <v>0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0</v>
      </c>
      <c r="P4095">
        <f t="shared" si="320"/>
        <v>0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0</v>
      </c>
      <c r="P4096">
        <f t="shared" si="320"/>
        <v>0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50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0</v>
      </c>
      <c r="P4097">
        <f t="shared" si="320"/>
        <v>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50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si="320"/>
        <v>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50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t="str">
        <f t="shared" si="320"/>
        <v>No Backers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No Backers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0</v>
      </c>
      <c r="P4101">
        <f t="shared" si="320"/>
        <v>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No Backers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No Backers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0</v>
      </c>
      <c r="P4104">
        <f t="shared" si="320"/>
        <v>0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0</v>
      </c>
      <c r="P4105">
        <f t="shared" si="320"/>
        <v>0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20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0</v>
      </c>
      <c r="P4106">
        <f t="shared" si="320"/>
        <v>0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13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0</v>
      </c>
      <c r="P4107">
        <f t="shared" si="320"/>
        <v>0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10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0</v>
      </c>
      <c r="P4108">
        <f t="shared" si="320"/>
        <v>0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0</v>
      </c>
      <c r="P4109">
        <f t="shared" si="320"/>
        <v>0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0</v>
      </c>
      <c r="P4110">
        <f t="shared" si="320"/>
        <v>0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No Backers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2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0</v>
      </c>
      <c r="P4112">
        <f t="shared" si="320"/>
        <v>0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0</v>
      </c>
      <c r="P4113">
        <f t="shared" si="320"/>
        <v>0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1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0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0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8D5B6-1EF5-4526-9011-8591B09F6139}">
  <sheetPr codeName="Sheet6"/>
  <dimension ref="A1:C14"/>
  <sheetViews>
    <sheetView tabSelected="1" workbookViewId="0">
      <selection activeCell="C2" sqref="C2"/>
    </sheetView>
  </sheetViews>
  <sheetFormatPr defaultRowHeight="14.4"/>
  <cols>
    <col min="1" max="1" width="27.6640625" bestFit="1" customWidth="1"/>
    <col min="2" max="3" width="10.109375" bestFit="1" customWidth="1"/>
  </cols>
  <sheetData>
    <row r="1" spans="1:3">
      <c r="B1" t="s">
        <v>8369</v>
      </c>
      <c r="C1" t="s">
        <v>8370</v>
      </c>
    </row>
    <row r="2" spans="1:3">
      <c r="A2" t="s">
        <v>8371</v>
      </c>
      <c r="B2" s="6" t="e">
        <f>AVERAGE(#REF!)</f>
        <v>#REF!</v>
      </c>
      <c r="C2" s="16" t="e">
        <f>AVERAGE(#REF!)</f>
        <v>#REF!</v>
      </c>
    </row>
    <row r="3" spans="1:3">
      <c r="A3" t="s">
        <v>8373</v>
      </c>
      <c r="B3" s="6" t="e">
        <f>MEDIAN(#REF!)</f>
        <v>#REF!</v>
      </c>
      <c r="C3" s="6" t="e">
        <f>MEDIAN(#REF!)</f>
        <v>#REF!</v>
      </c>
    </row>
    <row r="4" spans="1:3">
      <c r="A4" t="s">
        <v>8375</v>
      </c>
      <c r="B4" s="6" t="e">
        <f>_xlfn.STDEV.P(#REF!)</f>
        <v>#REF!</v>
      </c>
      <c r="C4" s="6" t="e">
        <f>_xlfn.STDEV.P(#REF!)</f>
        <v>#REF!</v>
      </c>
    </row>
    <row r="5" spans="1:3">
      <c r="A5" t="s">
        <v>8376</v>
      </c>
      <c r="B5" s="6" t="e">
        <f>_xlfn.QUARTILE.EXC(#REF!, 3)</f>
        <v>#REF!</v>
      </c>
      <c r="C5" s="6" t="e">
        <f>_xlfn.QUARTILE.EXC(#REF!, 3)</f>
        <v>#REF!</v>
      </c>
    </row>
    <row r="6" spans="1:3">
      <c r="A6" t="s">
        <v>8377</v>
      </c>
      <c r="B6" s="6" t="e">
        <f>_xlfn.QUARTILE.EXC(#REF!, 1)</f>
        <v>#REF!</v>
      </c>
      <c r="C6" s="17" t="e">
        <f>_xlfn.QUARTILE.EXC(#REF!, 1)</f>
        <v>#REF!</v>
      </c>
    </row>
    <row r="7" spans="1:3">
      <c r="A7" t="s">
        <v>8378</v>
      </c>
      <c r="B7" s="6" t="e">
        <f>B5-B6</f>
        <v>#REF!</v>
      </c>
      <c r="C7" s="6" t="e">
        <f>C5-C6</f>
        <v>#REF!</v>
      </c>
    </row>
    <row r="9" spans="1:3">
      <c r="A9" t="s">
        <v>8372</v>
      </c>
      <c r="B9" s="17" t="e">
        <f>AVERAGE(#REF!)</f>
        <v>#REF!</v>
      </c>
      <c r="C9" t="e">
        <f>AVERAGE(#REF!)</f>
        <v>#REF!</v>
      </c>
    </row>
    <row r="10" spans="1:3">
      <c r="A10" t="s">
        <v>8374</v>
      </c>
      <c r="B10" t="e">
        <f>MEDIAN(#REF!)</f>
        <v>#REF!</v>
      </c>
      <c r="C10" t="e">
        <f>MEDIAN(#REF!)</f>
        <v>#REF!</v>
      </c>
    </row>
    <row r="11" spans="1:3">
      <c r="A11" t="s">
        <v>8379</v>
      </c>
      <c r="B11" t="e">
        <f>_xlfn.STDEV.P(#REF!)</f>
        <v>#REF!</v>
      </c>
      <c r="C11" t="e">
        <f>_xlfn.STDEV.P(#REF!)</f>
        <v>#REF!</v>
      </c>
    </row>
    <row r="12" spans="1:3">
      <c r="A12" t="s">
        <v>8380</v>
      </c>
      <c r="B12" t="e">
        <f>_xlfn.QUARTILE.EXC(#REF!, 3)</f>
        <v>#REF!</v>
      </c>
      <c r="C12" t="e">
        <f>_xlfn.QUARTILE.EXC(#REF!, 3)</f>
        <v>#REF!</v>
      </c>
    </row>
    <row r="13" spans="1:3">
      <c r="A13" t="s">
        <v>8381</v>
      </c>
      <c r="B13" t="e">
        <f>_xlfn.QUARTILE.EXC(#REF!, 1)</f>
        <v>#REF!</v>
      </c>
      <c r="C13" t="e">
        <f>_xlfn.QUARTILE.EXC(#REF!, 1)</f>
        <v>#REF!</v>
      </c>
    </row>
    <row r="14" spans="1:3">
      <c r="A14" t="s">
        <v>8382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ACC33-BEC4-4FD7-BAE5-1400D5086ACA}">
  <sheetPr codeName="Sheet7"/>
  <dimension ref="A1:D6"/>
  <sheetViews>
    <sheetView workbookViewId="0">
      <selection activeCell="C2" sqref="C2"/>
    </sheetView>
  </sheetViews>
  <sheetFormatPr defaultRowHeight="14.4"/>
  <cols>
    <col min="1" max="1" width="20.109375" customWidth="1"/>
    <col min="2" max="2" width="56.5546875" customWidth="1"/>
    <col min="3" max="3" width="5" bestFit="1" customWidth="1"/>
  </cols>
  <sheetData>
    <row r="1" spans="1:4">
      <c r="A1" t="s">
        <v>8365</v>
      </c>
      <c r="B1" t="s">
        <v>8366</v>
      </c>
      <c r="C1" t="s">
        <v>8367</v>
      </c>
      <c r="D1" t="s">
        <v>8368</v>
      </c>
    </row>
    <row r="2" spans="1: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Kickstarter!B:E,4,FALSE)</f>
        <v>15</v>
      </c>
    </row>
    <row r="3" spans="1: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Kickstarter!B:E,4,FALSE)</f>
        <v>2</v>
      </c>
    </row>
    <row r="4" spans="1: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</v>
      </c>
      <c r="D4">
        <f>VLOOKUP(A4, Kickstarter!B:E,4,FALSE)</f>
        <v>82</v>
      </c>
    </row>
    <row r="5" spans="1: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Kickstarter!B:E,4,FALSE)</f>
        <v>41</v>
      </c>
    </row>
    <row r="6" spans="1: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Kickstarter!B:E,4,FALSE)</f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3824A-08D0-4718-8816-B247695996DE}">
  <sheetPr codeName="Sheet8"/>
  <dimension ref="A1:F8"/>
  <sheetViews>
    <sheetView workbookViewId="0">
      <selection activeCell="U23" sqref="U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" bestFit="1" customWidth="1"/>
  </cols>
  <sheetData>
    <row r="1" spans="1:6">
      <c r="A1" s="12" t="s">
        <v>8222</v>
      </c>
      <c r="B1" t="s">
        <v>8361</v>
      </c>
    </row>
    <row r="3" spans="1:6">
      <c r="A3" s="12" t="s">
        <v>8362</v>
      </c>
      <c r="B3" s="12" t="s">
        <v>8358</v>
      </c>
    </row>
    <row r="4" spans="1:6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3" t="s">
        <v>8303</v>
      </c>
      <c r="B5" s="9">
        <v>20</v>
      </c>
      <c r="C5" s="9">
        <v>60</v>
      </c>
      <c r="D5" s="9"/>
      <c r="E5" s="9">
        <v>60</v>
      </c>
      <c r="F5" s="9">
        <v>140</v>
      </c>
    </row>
    <row r="6" spans="1:6">
      <c r="A6" s="13" t="s">
        <v>8269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>
      <c r="A7" s="13" t="s">
        <v>8301</v>
      </c>
      <c r="B7" s="9">
        <v>17</v>
      </c>
      <c r="C7" s="9">
        <v>80</v>
      </c>
      <c r="D7" s="9">
        <v>5</v>
      </c>
      <c r="E7" s="9">
        <v>85</v>
      </c>
      <c r="F7" s="9">
        <v>187</v>
      </c>
    </row>
    <row r="8" spans="1:6">
      <c r="A8" s="13" t="s">
        <v>8359</v>
      </c>
      <c r="B8" s="9">
        <v>37</v>
      </c>
      <c r="C8" s="9">
        <v>493</v>
      </c>
      <c r="D8" s="9">
        <v>24</v>
      </c>
      <c r="E8" s="9">
        <v>839</v>
      </c>
      <c r="F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E9AEF-DDA8-4085-A441-2DB3CBC79980}">
  <sheetPr codeName="Sheet9"/>
  <dimension ref="A2:E7"/>
  <sheetViews>
    <sheetView workbookViewId="0">
      <selection activeCell="H23" sqref="H23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7" width="11" bestFit="1" customWidth="1"/>
  </cols>
  <sheetData>
    <row r="2" spans="1:5">
      <c r="A2" s="12" t="s">
        <v>8222</v>
      </c>
      <c r="B2" t="s">
        <v>8224</v>
      </c>
    </row>
    <row r="4" spans="1:5">
      <c r="A4" s="12" t="s">
        <v>8362</v>
      </c>
      <c r="B4" s="12" t="s">
        <v>8358</v>
      </c>
    </row>
    <row r="5" spans="1: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3" t="s">
        <v>8269</v>
      </c>
      <c r="B6" s="9">
        <v>70</v>
      </c>
      <c r="C6" s="9">
        <v>6</v>
      </c>
      <c r="D6" s="9">
        <v>238</v>
      </c>
      <c r="E6" s="9">
        <v>314</v>
      </c>
    </row>
    <row r="7" spans="1:5">
      <c r="A7" s="13" t="s">
        <v>8359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2A35F-8E5C-4AFC-A6A6-9B1EB9821BF4}">
  <sheetPr codeName="Sheet10"/>
  <dimension ref="A1"/>
  <sheetViews>
    <sheetView workbookViewId="0">
      <selection activeCell="J10" sqref="J10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Chad Dewey</cp:lastModifiedBy>
  <dcterms:created xsi:type="dcterms:W3CDTF">2017-04-20T15:17:24Z</dcterms:created>
  <dcterms:modified xsi:type="dcterms:W3CDTF">2022-05-13T03:39:29Z</dcterms:modified>
</cp:coreProperties>
</file>