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School Stuff\AguaClara\Honduras Summer 2017\"/>
    </mc:Choice>
  </mc:AlternateContent>
  <bookViews>
    <workbookView xWindow="0" yWindow="0" windowWidth="15360" windowHeight="7524" activeTab="5"/>
  </bookViews>
  <sheets>
    <sheet name="Tanque de Entrada" sheetId="1" r:id="rId1"/>
    <sheet name="Sistema de Dosificacion" sheetId="2" r:id="rId2"/>
    <sheet name="Floculador" sheetId="3" r:id="rId3"/>
    <sheet name="Sedimentador" sheetId="4" r:id="rId4"/>
    <sheet name="Filtro" sheetId="5" r:id="rId5"/>
    <sheet name="Precio Total y Herramienta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23" i="2"/>
  <c r="E18" i="5"/>
  <c r="E10" i="1"/>
  <c r="D6" i="2" l="1"/>
  <c r="E6" i="2" s="1"/>
  <c r="D14" i="2"/>
  <c r="E14" i="2"/>
  <c r="C9" i="1"/>
  <c r="E9" i="1" s="1"/>
  <c r="E13" i="2"/>
  <c r="D12" i="2"/>
  <c r="E12" i="2"/>
  <c r="E15" i="4"/>
  <c r="E14" i="4"/>
  <c r="D11" i="2"/>
  <c r="E11" i="2" s="1"/>
  <c r="E7" i="2"/>
  <c r="E8" i="2"/>
  <c r="E9" i="2"/>
  <c r="E10" i="2"/>
  <c r="E5" i="2"/>
  <c r="E3" i="2"/>
  <c r="E4" i="2"/>
  <c r="E2" i="2"/>
  <c r="E3" i="1"/>
  <c r="E4" i="1"/>
  <c r="E5" i="1"/>
  <c r="E6" i="1"/>
  <c r="E7" i="1"/>
  <c r="E8" i="1"/>
  <c r="E3" i="3"/>
  <c r="D17" i="5"/>
  <c r="E17" i="5" s="1"/>
  <c r="D16" i="5"/>
  <c r="E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4" i="3"/>
  <c r="E4" i="3" s="1"/>
  <c r="E5" i="3"/>
  <c r="E6" i="3"/>
  <c r="E7" i="3"/>
  <c r="E8" i="3"/>
  <c r="E2" i="3"/>
  <c r="D2" i="1"/>
  <c r="E2" i="1" s="1"/>
  <c r="E3" i="4"/>
  <c r="E4" i="4"/>
  <c r="E5" i="4"/>
  <c r="E6" i="4"/>
  <c r="E7" i="4"/>
  <c r="E8" i="4"/>
  <c r="E9" i="4"/>
  <c r="E10" i="4"/>
  <c r="E11" i="4"/>
  <c r="E12" i="4"/>
  <c r="E13" i="4"/>
  <c r="E2" i="4"/>
  <c r="C19" i="4" s="1"/>
  <c r="C21" i="5" l="1"/>
  <c r="C22" i="5" s="1"/>
  <c r="C11" i="3"/>
  <c r="C12" i="3" s="1"/>
  <c r="C26" i="2"/>
  <c r="C27" i="2" s="1"/>
  <c r="C13" i="1"/>
  <c r="C20" i="4"/>
  <c r="B4" i="6"/>
  <c r="C14" i="1" l="1"/>
  <c r="B5" i="6" s="1"/>
</calcChain>
</file>

<file path=xl/sharedStrings.xml><?xml version="1.0" encoding="utf-8"?>
<sst xmlns="http://schemas.openxmlformats.org/spreadsheetml/2006/main" count="252" uniqueCount="177">
  <si>
    <t>Material</t>
  </si>
  <si>
    <t>Proveedor</t>
  </si>
  <si>
    <t>Cantidad</t>
  </si>
  <si>
    <t>Precio Unitario</t>
  </si>
  <si>
    <t>Precio Total</t>
  </si>
  <si>
    <t>Notas y Propositos</t>
  </si>
  <si>
    <t>McMaster-Carr</t>
  </si>
  <si>
    <t>Camisa de PVC de 3"</t>
  </si>
  <si>
    <t>Bodega/Larach</t>
  </si>
  <si>
    <t>Camisa de PVC de 4"</t>
  </si>
  <si>
    <t>Bodega/Amanco</t>
  </si>
  <si>
    <t>Balanza de 50cm</t>
  </si>
  <si>
    <t>Flotador circular de PVC de 4" diametro y 2" grosor</t>
  </si>
  <si>
    <t>???</t>
  </si>
  <si>
    <t>Larach</t>
  </si>
  <si>
    <t>Tubo de PVC de 36" x 6m</t>
  </si>
  <si>
    <t>Durman Esquivel</t>
  </si>
  <si>
    <t>Lamina PVC, 1/4" grosor, 48" x 48"</t>
  </si>
  <si>
    <t>Tubo PVC de 3" x 20', Presión RD-26</t>
  </si>
  <si>
    <t>Reductor de hule (Fernco) de 3" a 4"</t>
  </si>
  <si>
    <t>Tubo de 3" x 4' Transparente, SCH 40</t>
  </si>
  <si>
    <t>Reductor P.V.C. 3" X 2"</t>
  </si>
  <si>
    <t>Reductor P.V.C. 2" X 1½" diam.</t>
  </si>
  <si>
    <t>Válvula de Compuerta de Bronce 1/2"</t>
  </si>
  <si>
    <t>Tubo PVC de 1" x 20', RD-26</t>
  </si>
  <si>
    <t>Pegamento para PVC (Resistol 4045)</t>
  </si>
  <si>
    <t>Amanco</t>
  </si>
  <si>
    <t>Lamina Polycarbonato Ondulada 1/16" x 42" x 12'</t>
  </si>
  <si>
    <t>Lamina PVC, 1/4" grosor, 36" x 36"</t>
  </si>
  <si>
    <t>Precio por sedimentador:</t>
  </si>
  <si>
    <t>Lempiras</t>
  </si>
  <si>
    <t>USD</t>
  </si>
  <si>
    <t>Tubo de PVC de 1" por 20'</t>
  </si>
  <si>
    <t>Tubo de PVC de 1.5" por 20'</t>
  </si>
  <si>
    <t>Tubo de PVC de 3" por 20'</t>
  </si>
  <si>
    <t>Tubos de PVC de 1" ranurados</t>
  </si>
  <si>
    <t>Don Leonidas</t>
  </si>
  <si>
    <t>Camisa de hule de 1.5"</t>
  </si>
  <si>
    <t>Camisa de hule de 3"</t>
  </si>
  <si>
    <t>Valvula de PVC de 3"</t>
  </si>
  <si>
    <t>Valvula de PVC de 1/2"</t>
  </si>
  <si>
    <t>Valvula de PVC de 2"</t>
  </si>
  <si>
    <t>Tubo de retrolavado</t>
  </si>
  <si>
    <t>Drenaje de arena</t>
  </si>
  <si>
    <t>Quitar aire del filtro</t>
  </si>
  <si>
    <t>Tapon de PVC de 1.5"</t>
  </si>
  <si>
    <t>Tapon de PVC de 3"</t>
  </si>
  <si>
    <t>Tapon de PVC de 1"</t>
  </si>
  <si>
    <t>Camisa de PVC de 1/2"</t>
  </si>
  <si>
    <t>Codo de PVC de 90 grados de 3"</t>
  </si>
  <si>
    <t>Te de PVC de 3"</t>
  </si>
  <si>
    <t>Lamina de PVC de 1/4" de grosor de 24" por 48"</t>
  </si>
  <si>
    <t>Tapon de PVC de 1/2"</t>
  </si>
  <si>
    <t>Tubo de PVC de 3" por 20', Presion RD-26</t>
  </si>
  <si>
    <t>Lamina de PVC de 1/8" grosor por 2' por 2'</t>
  </si>
  <si>
    <t>Tubo de PVC de 1/2" por 20'</t>
  </si>
  <si>
    <t>Precio por floculador:</t>
  </si>
  <si>
    <t>Tubo de PVC de 3/4" por 20'</t>
  </si>
  <si>
    <t>Bolsa de arena</t>
  </si>
  <si>
    <t>Lamina de PVC de 1/2" grosor por 12" por 24"</t>
  </si>
  <si>
    <t>Lamina de PVC de 1/4" grosor por 12" por 24"</t>
  </si>
  <si>
    <t>Precio por tanque de entrada:</t>
  </si>
  <si>
    <t>Precio por filtro:</t>
  </si>
  <si>
    <t>Tubo de PVC de 4" x 20', Presion RD-26</t>
  </si>
  <si>
    <t>Tubo de PVC de 1/2" por 20', Presion RD-13.5</t>
  </si>
  <si>
    <t>Jigsaw</t>
  </si>
  <si>
    <t>Sierra de banco</t>
  </si>
  <si>
    <t>Chopsaw</t>
  </si>
  <si>
    <t>Segueta</t>
  </si>
  <si>
    <t>Pulidora</t>
  </si>
  <si>
    <t>Soldadora de PVC</t>
  </si>
  <si>
    <t>Llaves hexagonales</t>
  </si>
  <si>
    <t>Juego de brocas</t>
  </si>
  <si>
    <t>Taladro electrico</t>
  </si>
  <si>
    <t>Estufa</t>
  </si>
  <si>
    <t>Extension</t>
  </si>
  <si>
    <t>Sierra de banda</t>
  </si>
  <si>
    <t>Prensas</t>
  </si>
  <si>
    <t>Prensa de banco</t>
  </si>
  <si>
    <t>Prensa de broquero</t>
  </si>
  <si>
    <t>Tubo de PVC de 18" por 20'</t>
  </si>
  <si>
    <t>Cuerpo del filtro</t>
  </si>
  <si>
    <t>Troncos de los manifolds de filtracion normal</t>
  </si>
  <si>
    <t>Tronco del manifold de retrolavado, tuberia de retrolavado</t>
  </si>
  <si>
    <t>Ramas de los manifolds de salida</t>
  </si>
  <si>
    <t>Ramas de los manifolds de entrada</t>
  </si>
  <si>
    <t>Conecciones en el filtro</t>
  </si>
  <si>
    <t>Precio total de la plantita:</t>
  </si>
  <si>
    <t>Tubo de PVC de 1/2" por 20', RD-13.5</t>
  </si>
  <si>
    <t>Tubo de PVC transparente de 1/2" por 4'</t>
  </si>
  <si>
    <t>Tee de PVC de 1/2" de presion</t>
  </si>
  <si>
    <t xml:space="preserve">Codo de PVC de 1/2" </t>
  </si>
  <si>
    <t>Codo de PVC de 1/2" sin roscas y con roscas</t>
  </si>
  <si>
    <t>Valvula de Kerick de 1/2"</t>
  </si>
  <si>
    <t>Tuerca de acero inoxidable de 1/4"</t>
  </si>
  <si>
    <t>Perno de acero inoxidable de 1/4" por 1/4"</t>
  </si>
  <si>
    <t>Precio por bote de carga constante:</t>
  </si>
  <si>
    <t>Valvula adaptor de 3/8" por 3/8"</t>
  </si>
  <si>
    <t>Manguera de 3/8" por 1'</t>
  </si>
  <si>
    <t>Tablesaw</t>
  </si>
  <si>
    <t>Hacksaw</t>
  </si>
  <si>
    <t>Sander</t>
  </si>
  <si>
    <t>PVC welder</t>
  </si>
  <si>
    <t>Hex keys/Allen wrenches</t>
  </si>
  <si>
    <t>Drill bit set</t>
  </si>
  <si>
    <t>Handheld electric drill</t>
  </si>
  <si>
    <t>Drill press</t>
  </si>
  <si>
    <t>Stove/burner</t>
  </si>
  <si>
    <t>Broquero</t>
  </si>
  <si>
    <t xml:space="preserve">Manteca </t>
  </si>
  <si>
    <t>Vegetable oil</t>
  </si>
  <si>
    <t>Extension cord</t>
  </si>
  <si>
    <t>Socket wrench set</t>
  </si>
  <si>
    <t>Juego de dados</t>
  </si>
  <si>
    <t>Bandsaw</t>
  </si>
  <si>
    <t>Clamps</t>
  </si>
  <si>
    <t>Vise</t>
  </si>
  <si>
    <t>Vise for the drill press</t>
  </si>
  <si>
    <t>Herramientas:</t>
  </si>
  <si>
    <t>Tools:</t>
  </si>
  <si>
    <t>Martillo</t>
  </si>
  <si>
    <t>Hammer</t>
  </si>
  <si>
    <t>Juego de desarmadores</t>
  </si>
  <si>
    <t>Screwdriver set</t>
  </si>
  <si>
    <t>Llaves ajustables</t>
  </si>
  <si>
    <t>Adjustable wrenches</t>
  </si>
  <si>
    <t>Tijeras industriales</t>
  </si>
  <si>
    <t>Heavy-duty scissors</t>
  </si>
  <si>
    <t>Paredes del tanque</t>
  </si>
  <si>
    <t>Coneccion del LFOM a la tuberia</t>
  </si>
  <si>
    <t>Coneccion de la entrada y el reboso a la tuberia</t>
  </si>
  <si>
    <t>Tubo de la entrada y el reboso</t>
  </si>
  <si>
    <t>Tubo del LFOM</t>
  </si>
  <si>
    <t>Para fijar la dosis de quimicos</t>
  </si>
  <si>
    <t>Para usar con la balanza</t>
  </si>
  <si>
    <t>Tuberia de las columnas de calibracion</t>
  </si>
  <si>
    <t>Columnas de calibracion</t>
  </si>
  <si>
    <t>Quimico entra al bote de carga constante tras esta valvula</t>
  </si>
  <si>
    <t>Para juntar la tuberia de las columnas de calibracion al tanque</t>
  </si>
  <si>
    <t>Las paredes del tanque</t>
  </si>
  <si>
    <t>Tuberia de salida y de drenaje</t>
  </si>
  <si>
    <t>Cuerpo del floculador</t>
  </si>
  <si>
    <t>Para juntar los obstaculos y poder entrarlos en los tubos del floculador</t>
  </si>
  <si>
    <t>Los obstaculos</t>
  </si>
  <si>
    <t>Para juntar los obstaculos en el tubo de 1/2"</t>
  </si>
  <si>
    <t>Para tapar los tubos de los obstaculos</t>
  </si>
  <si>
    <t>Para juntar los tubos del floculador por abajo</t>
  </si>
  <si>
    <t>Para juntar los tubos del floculador para arriba</t>
  </si>
  <si>
    <t>Cuerpo del sedimentador</t>
  </si>
  <si>
    <t>Tolva</t>
  </si>
  <si>
    <t>Cienpies, tubo de salida</t>
  </si>
  <si>
    <t>Conecciones afuera del sedimentador del cienpies, salida y drenaje de la tolva</t>
  </si>
  <si>
    <t>Drenaje de la tolva</t>
  </si>
  <si>
    <t>Modulos de sedimentacion</t>
  </si>
  <si>
    <t>Soportes para la tolva/modulos de sedimentacion</t>
  </si>
  <si>
    <t>Pegar la tolva/sedimentador</t>
  </si>
  <si>
    <t>Es un filtro rapido de arena, entonces se necesita arena</t>
  </si>
  <si>
    <t>Baterias para el jigsaw y el taladro</t>
  </si>
  <si>
    <t>Batteries for the jigsaw/drill</t>
  </si>
  <si>
    <t>Neon Nieto</t>
  </si>
  <si>
    <t>Para quitar materia organica del agua entrando</t>
  </si>
  <si>
    <t>Malla de aluminio o acero inoxidable de 3' por 7'</t>
  </si>
  <si>
    <t>Adaptador roscas de 3/8" a barb de 3/8"</t>
  </si>
  <si>
    <t>Barre para soldar PVC, Tipo 1 PVC, 5/32", 1 libra</t>
  </si>
  <si>
    <t>Valvula compuerta bronce 3" Y</t>
  </si>
  <si>
    <t>Taller</t>
  </si>
  <si>
    <t>Adaptor anzuelo 3/8" x roscas 1/2" NPT</t>
  </si>
  <si>
    <t>Adaptor hembra PVC de 1/2"</t>
  </si>
  <si>
    <t>Tapon copa PVC de 1/2"</t>
  </si>
  <si>
    <t>Adaptor anzuelo 1/8" x roscas 1/8" NPT</t>
  </si>
  <si>
    <t>Manguera de 1/8 por 1'</t>
  </si>
  <si>
    <t>Wye adaptor x legueta de manguera 3/8"</t>
  </si>
  <si>
    <t>Barril de 30 gal</t>
  </si>
  <si>
    <t>Racor pasamuros dia. 1/2" x 2.75 long</t>
  </si>
  <si>
    <t>Tapon del manifold de retrolavado</t>
  </si>
  <si>
    <t>Tapones de los troncos de los manifolds de entrada y salida</t>
  </si>
  <si>
    <t>Tapones de las ramas de los manifolds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</si>
</sst>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1" width="43.109375" bestFit="1" customWidth="1"/>
    <col min="2" max="2" width="14.6640625" bestFit="1" customWidth="1"/>
    <col min="3" max="3" width="10.21875" bestFit="1" customWidth="1"/>
    <col min="4" max="4" width="14.6640625" bestFit="1" customWidth="1"/>
    <col min="5" max="5" width="10.77734375" bestFit="1" customWidth="1"/>
    <col min="6" max="6" width="38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51</v>
      </c>
      <c r="B2" t="s">
        <v>6</v>
      </c>
      <c r="C2">
        <v>1</v>
      </c>
      <c r="D2" s="6">
        <f>53.49/0.043</f>
        <v>1243.9534883720933</v>
      </c>
      <c r="E2" s="6">
        <f>C2*D2</f>
        <v>1243.9534883720933</v>
      </c>
      <c r="F2" t="s">
        <v>128</v>
      </c>
    </row>
    <row r="3" spans="1:6" x14ac:dyDescent="0.3">
      <c r="A3" t="s">
        <v>7</v>
      </c>
      <c r="B3" t="s">
        <v>8</v>
      </c>
      <c r="C3">
        <v>2</v>
      </c>
      <c r="D3">
        <v>110</v>
      </c>
      <c r="E3">
        <f>C3*D3</f>
        <v>220</v>
      </c>
      <c r="F3" t="s">
        <v>130</v>
      </c>
    </row>
    <row r="4" spans="1:6" x14ac:dyDescent="0.3">
      <c r="A4" t="s">
        <v>9</v>
      </c>
      <c r="B4" t="s">
        <v>8</v>
      </c>
      <c r="C4">
        <v>1</v>
      </c>
      <c r="D4">
        <v>152</v>
      </c>
      <c r="E4">
        <f>C4*D4</f>
        <v>152</v>
      </c>
      <c r="F4" t="s">
        <v>129</v>
      </c>
    </row>
    <row r="5" spans="1:6" x14ac:dyDescent="0.3">
      <c r="A5" s="7" t="s">
        <v>18</v>
      </c>
      <c r="B5" t="s">
        <v>26</v>
      </c>
      <c r="C5">
        <v>4.3999999999999997E-2</v>
      </c>
      <c r="D5" s="3">
        <v>520</v>
      </c>
      <c r="E5" s="6">
        <f>C5*D5</f>
        <v>22.88</v>
      </c>
      <c r="F5" t="s">
        <v>131</v>
      </c>
    </row>
    <row r="6" spans="1:6" x14ac:dyDescent="0.3">
      <c r="A6" t="s">
        <v>63</v>
      </c>
      <c r="B6" t="s">
        <v>26</v>
      </c>
      <c r="C6">
        <v>2.8000000000000001E-2</v>
      </c>
      <c r="D6" s="6">
        <v>1282.9100000000001</v>
      </c>
      <c r="E6" s="6">
        <f>C6*D6</f>
        <v>35.921480000000003</v>
      </c>
      <c r="F6" t="s">
        <v>132</v>
      </c>
    </row>
    <row r="7" spans="1:6" x14ac:dyDescent="0.3">
      <c r="A7" t="s">
        <v>11</v>
      </c>
      <c r="B7" t="s">
        <v>13</v>
      </c>
      <c r="C7">
        <v>1</v>
      </c>
      <c r="E7">
        <f>C7*D7</f>
        <v>0</v>
      </c>
      <c r="F7" t="s">
        <v>133</v>
      </c>
    </row>
    <row r="8" spans="1:6" x14ac:dyDescent="0.3">
      <c r="A8" t="s">
        <v>12</v>
      </c>
      <c r="B8" t="s">
        <v>165</v>
      </c>
      <c r="C8">
        <v>1</v>
      </c>
      <c r="D8">
        <v>200</v>
      </c>
      <c r="E8">
        <f>C8*D8</f>
        <v>200</v>
      </c>
      <c r="F8" t="s">
        <v>134</v>
      </c>
    </row>
    <row r="9" spans="1:6" x14ac:dyDescent="0.3">
      <c r="A9" t="s">
        <v>161</v>
      </c>
      <c r="C9">
        <f>4.155*10^-3</f>
        <v>4.1550000000000007E-3</v>
      </c>
      <c r="D9">
        <v>1100</v>
      </c>
      <c r="E9" s="6">
        <f>C9*D9</f>
        <v>4.5705000000000009</v>
      </c>
      <c r="F9" t="s">
        <v>160</v>
      </c>
    </row>
    <row r="10" spans="1:6" x14ac:dyDescent="0.3">
      <c r="A10" t="s">
        <v>163</v>
      </c>
      <c r="C10">
        <v>5</v>
      </c>
      <c r="D10">
        <v>212</v>
      </c>
      <c r="E10" s="6">
        <f>C10*D10</f>
        <v>1060</v>
      </c>
    </row>
    <row r="11" spans="1:6" x14ac:dyDescent="0.3">
      <c r="E11" s="6"/>
    </row>
    <row r="12" spans="1:6" x14ac:dyDescent="0.3">
      <c r="E12" s="6"/>
    </row>
    <row r="13" spans="1:6" x14ac:dyDescent="0.3">
      <c r="A13" s="1" t="s">
        <v>61</v>
      </c>
      <c r="B13" t="s">
        <v>30</v>
      </c>
      <c r="C13" s="6">
        <f>SUM(E2:E10)</f>
        <v>2939.3254683720934</v>
      </c>
      <c r="E13" s="6"/>
    </row>
    <row r="14" spans="1:6" x14ac:dyDescent="0.3">
      <c r="B14" t="s">
        <v>31</v>
      </c>
      <c r="C14" s="5">
        <f>C13*0.043</f>
        <v>126.39099514</v>
      </c>
      <c r="E14" s="6"/>
    </row>
    <row r="15" spans="1:6" x14ac:dyDescent="0.3">
      <c r="E15" s="6"/>
    </row>
    <row r="16" spans="1:6" x14ac:dyDescent="0.3">
      <c r="E16" s="6"/>
    </row>
    <row r="17" spans="5:5" x14ac:dyDescent="0.3">
      <c r="E17" s="6"/>
    </row>
    <row r="18" spans="5:5" x14ac:dyDescent="0.3">
      <c r="E18" s="6"/>
    </row>
    <row r="19" spans="5:5" x14ac:dyDescent="0.3">
      <c r="E19" s="6"/>
    </row>
    <row r="20" spans="5:5" x14ac:dyDescent="0.3">
      <c r="E20" s="6"/>
    </row>
    <row r="21" spans="5:5" x14ac:dyDescent="0.3">
      <c r="E21" s="6"/>
    </row>
    <row r="22" spans="5:5" x14ac:dyDescent="0.3">
      <c r="E22" s="6"/>
    </row>
    <row r="23" spans="5:5" x14ac:dyDescent="0.3">
      <c r="E23" s="6"/>
    </row>
    <row r="24" spans="5:5" x14ac:dyDescent="0.3">
      <c r="E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pane ySplit="1" topLeftCell="A5" activePane="bottomLeft" state="frozen"/>
      <selection pane="bottomLeft" activeCell="B29" sqref="B29"/>
    </sheetView>
  </sheetViews>
  <sheetFormatPr defaultRowHeight="14.4" x14ac:dyDescent="0.3"/>
  <cols>
    <col min="1" max="1" width="40.44140625" bestFit="1" customWidth="1"/>
    <col min="2" max="2" width="13.5546875" bestFit="1" customWidth="1"/>
    <col min="4" max="4" width="13.5546875" bestFit="1" customWidth="1"/>
    <col min="5" max="5" width="10.88671875" bestFit="1" customWidth="1"/>
    <col min="6" max="6" width="52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88</v>
      </c>
      <c r="B2" t="s">
        <v>26</v>
      </c>
      <c r="C2">
        <v>1</v>
      </c>
      <c r="D2">
        <v>55</v>
      </c>
      <c r="E2" s="6">
        <f>C2*D2</f>
        <v>55</v>
      </c>
      <c r="F2" t="s">
        <v>135</v>
      </c>
    </row>
    <row r="3" spans="1:6" x14ac:dyDescent="0.3">
      <c r="A3" t="s">
        <v>89</v>
      </c>
      <c r="B3" t="s">
        <v>26</v>
      </c>
      <c r="C3">
        <v>0.53100000000000003</v>
      </c>
      <c r="D3">
        <v>350</v>
      </c>
      <c r="E3" s="6">
        <f>C3*D3</f>
        <v>185.85000000000002</v>
      </c>
      <c r="F3" t="s">
        <v>136</v>
      </c>
    </row>
    <row r="4" spans="1:6" x14ac:dyDescent="0.3">
      <c r="A4" t="s">
        <v>90</v>
      </c>
      <c r="C4">
        <v>6</v>
      </c>
      <c r="D4">
        <v>7</v>
      </c>
      <c r="E4">
        <f>C4*D4</f>
        <v>42</v>
      </c>
      <c r="F4" t="s">
        <v>135</v>
      </c>
    </row>
    <row r="5" spans="1:6" x14ac:dyDescent="0.3">
      <c r="A5" t="s">
        <v>91</v>
      </c>
      <c r="C5">
        <v>6</v>
      </c>
      <c r="D5">
        <v>8</v>
      </c>
      <c r="E5">
        <f>C5*D5</f>
        <v>48</v>
      </c>
      <c r="F5" t="s">
        <v>135</v>
      </c>
    </row>
    <row r="6" spans="1:6" x14ac:dyDescent="0.3">
      <c r="A6" t="s">
        <v>92</v>
      </c>
      <c r="C6">
        <v>4</v>
      </c>
      <c r="D6" s="6">
        <f>0.38/0.043</f>
        <v>8.8372093023255829</v>
      </c>
      <c r="E6" s="6">
        <f>C6*D6</f>
        <v>35.348837209302332</v>
      </c>
      <c r="F6" t="s">
        <v>135</v>
      </c>
    </row>
    <row r="7" spans="1:6" x14ac:dyDescent="0.3">
      <c r="A7" t="s">
        <v>40</v>
      </c>
      <c r="C7">
        <v>8</v>
      </c>
      <c r="D7">
        <v>80</v>
      </c>
      <c r="E7">
        <f>C7*D7</f>
        <v>640</v>
      </c>
      <c r="F7" t="s">
        <v>135</v>
      </c>
    </row>
    <row r="8" spans="1:6" x14ac:dyDescent="0.3">
      <c r="A8" t="s">
        <v>93</v>
      </c>
      <c r="C8">
        <v>8</v>
      </c>
      <c r="D8">
        <v>240</v>
      </c>
      <c r="E8">
        <f>C8*D8</f>
        <v>1920</v>
      </c>
      <c r="F8" t="s">
        <v>137</v>
      </c>
    </row>
    <row r="9" spans="1:6" x14ac:dyDescent="0.3">
      <c r="A9" t="s">
        <v>94</v>
      </c>
      <c r="C9">
        <v>8</v>
      </c>
      <c r="D9">
        <v>1</v>
      </c>
      <c r="E9">
        <f>C9*D9</f>
        <v>8</v>
      </c>
      <c r="F9" t="s">
        <v>138</v>
      </c>
    </row>
    <row r="10" spans="1:6" x14ac:dyDescent="0.3">
      <c r="A10" t="s">
        <v>95</v>
      </c>
      <c r="C10">
        <v>8</v>
      </c>
      <c r="D10">
        <v>1</v>
      </c>
      <c r="E10">
        <f>C10*D10</f>
        <v>8</v>
      </c>
      <c r="F10" t="s">
        <v>138</v>
      </c>
    </row>
    <row r="11" spans="1:6" x14ac:dyDescent="0.3">
      <c r="A11" t="s">
        <v>51</v>
      </c>
      <c r="B11" t="s">
        <v>6</v>
      </c>
      <c r="C11">
        <v>1</v>
      </c>
      <c r="D11" s="6">
        <f>53.49/0.043</f>
        <v>1243.9534883720933</v>
      </c>
      <c r="E11" s="6">
        <f>C11*D11</f>
        <v>1243.9534883720933</v>
      </c>
      <c r="F11" t="s">
        <v>139</v>
      </c>
    </row>
    <row r="12" spans="1:6" x14ac:dyDescent="0.3">
      <c r="A12" t="s">
        <v>97</v>
      </c>
      <c r="B12" t="s">
        <v>6</v>
      </c>
      <c r="C12">
        <v>8</v>
      </c>
      <c r="D12" s="6">
        <f>11.57/0.043</f>
        <v>269.06976744186051</v>
      </c>
      <c r="E12" s="6">
        <f>C12*D12</f>
        <v>2152.558139534884</v>
      </c>
      <c r="F12" t="s">
        <v>140</v>
      </c>
    </row>
    <row r="13" spans="1:6" x14ac:dyDescent="0.3">
      <c r="A13" t="s">
        <v>98</v>
      </c>
      <c r="C13">
        <v>20</v>
      </c>
      <c r="D13">
        <v>12.35</v>
      </c>
      <c r="E13" s="6">
        <f>C13*D13</f>
        <v>247</v>
      </c>
      <c r="F13" t="s">
        <v>140</v>
      </c>
    </row>
    <row r="14" spans="1:6" x14ac:dyDescent="0.3">
      <c r="A14" t="s">
        <v>162</v>
      </c>
      <c r="C14">
        <v>8</v>
      </c>
      <c r="D14" s="6">
        <f>0.485/0.043</f>
        <v>11.279069767441861</v>
      </c>
      <c r="E14" s="6">
        <f>C14*D14</f>
        <v>90.232558139534888</v>
      </c>
      <c r="F14" t="s">
        <v>140</v>
      </c>
    </row>
    <row r="15" spans="1:6" x14ac:dyDescent="0.3">
      <c r="A15" t="s">
        <v>90</v>
      </c>
      <c r="C15">
        <v>2</v>
      </c>
      <c r="D15">
        <v>7</v>
      </c>
      <c r="E15" s="6">
        <f>C15*D15</f>
        <v>14</v>
      </c>
    </row>
    <row r="16" spans="1:6" x14ac:dyDescent="0.3">
      <c r="A16" t="s">
        <v>166</v>
      </c>
      <c r="C16">
        <v>12</v>
      </c>
      <c r="D16">
        <v>150</v>
      </c>
      <c r="E16" s="6">
        <f>C16*D16</f>
        <v>1800</v>
      </c>
    </row>
    <row r="17" spans="1:5" x14ac:dyDescent="0.3">
      <c r="A17" t="s">
        <v>167</v>
      </c>
      <c r="C17">
        <v>4</v>
      </c>
      <c r="D17">
        <v>6.2</v>
      </c>
      <c r="E17" s="6">
        <f>C17*D17</f>
        <v>24.8</v>
      </c>
    </row>
    <row r="18" spans="1:5" x14ac:dyDescent="0.3">
      <c r="A18" t="s">
        <v>168</v>
      </c>
      <c r="C18">
        <v>4</v>
      </c>
      <c r="D18">
        <v>5</v>
      </c>
      <c r="E18" s="6">
        <f>C18*D18</f>
        <v>20</v>
      </c>
    </row>
    <row r="19" spans="1:5" x14ac:dyDescent="0.3">
      <c r="A19" t="s">
        <v>169</v>
      </c>
      <c r="C19">
        <v>8</v>
      </c>
      <c r="D19">
        <v>45</v>
      </c>
      <c r="E19" s="6">
        <f>C19*D19</f>
        <v>360</v>
      </c>
    </row>
    <row r="20" spans="1:5" x14ac:dyDescent="0.3">
      <c r="A20" t="s">
        <v>170</v>
      </c>
      <c r="C20">
        <v>20</v>
      </c>
      <c r="D20">
        <v>6</v>
      </c>
      <c r="E20" s="6">
        <f>C20*D20</f>
        <v>120</v>
      </c>
    </row>
    <row r="21" spans="1:5" x14ac:dyDescent="0.3">
      <c r="A21" t="s">
        <v>171</v>
      </c>
      <c r="C21">
        <v>8</v>
      </c>
      <c r="D21">
        <v>35</v>
      </c>
      <c r="E21" s="6">
        <f>C21*D21</f>
        <v>280</v>
      </c>
    </row>
    <row r="22" spans="1:5" x14ac:dyDescent="0.3">
      <c r="A22" t="s">
        <v>172</v>
      </c>
      <c r="C22">
        <v>2</v>
      </c>
      <c r="E22" s="6">
        <f>C22*D22</f>
        <v>0</v>
      </c>
    </row>
    <row r="23" spans="1:5" x14ac:dyDescent="0.3">
      <c r="A23" t="s">
        <v>173</v>
      </c>
      <c r="C23">
        <v>2</v>
      </c>
      <c r="D23">
        <v>650</v>
      </c>
      <c r="E23" s="6">
        <f>C23*D23</f>
        <v>1300</v>
      </c>
    </row>
    <row r="26" spans="1:5" x14ac:dyDescent="0.3">
      <c r="A26" s="1" t="s">
        <v>96</v>
      </c>
      <c r="B26" t="s">
        <v>30</v>
      </c>
      <c r="C26" s="6">
        <f>SUM(E2:E23)</f>
        <v>10594.743023255814</v>
      </c>
    </row>
    <row r="27" spans="1:5" x14ac:dyDescent="0.3">
      <c r="B27" t="s">
        <v>31</v>
      </c>
      <c r="C27" s="5">
        <f>C26*0.043</f>
        <v>455.57394999999997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4" sqref="F24"/>
    </sheetView>
  </sheetViews>
  <sheetFormatPr defaultRowHeight="14.4" x14ac:dyDescent="0.3"/>
  <cols>
    <col min="1" max="1" width="38.44140625" bestFit="1" customWidth="1"/>
    <col min="2" max="2" width="14.6640625" bestFit="1" customWidth="1"/>
    <col min="3" max="3" width="9.88671875" bestFit="1" customWidth="1"/>
    <col min="4" max="4" width="13.5546875" bestFit="1" customWidth="1"/>
    <col min="5" max="5" width="10.88671875" bestFit="1" customWidth="1"/>
    <col min="6" max="6" width="59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</v>
      </c>
      <c r="B2" t="s">
        <v>10</v>
      </c>
      <c r="C2">
        <v>0.26400000000000001</v>
      </c>
      <c r="D2" s="3">
        <v>520</v>
      </c>
      <c r="E2">
        <f>C2*D2</f>
        <v>137.28</v>
      </c>
      <c r="F2" t="s">
        <v>141</v>
      </c>
    </row>
    <row r="3" spans="1:6" x14ac:dyDescent="0.3">
      <c r="A3" t="s">
        <v>64</v>
      </c>
      <c r="B3" t="s">
        <v>10</v>
      </c>
      <c r="C3">
        <v>0.251</v>
      </c>
      <c r="D3">
        <v>55</v>
      </c>
      <c r="E3" s="6">
        <f>C3*D3</f>
        <v>13.805</v>
      </c>
      <c r="F3" t="s">
        <v>142</v>
      </c>
    </row>
    <row r="4" spans="1:6" x14ac:dyDescent="0.3">
      <c r="A4" t="s">
        <v>54</v>
      </c>
      <c r="B4" t="s">
        <v>6</v>
      </c>
      <c r="C4">
        <v>0.33900000000000002</v>
      </c>
      <c r="D4" s="6">
        <f>17.43/0.043</f>
        <v>405.34883720930236</v>
      </c>
      <c r="E4" s="6">
        <f>C4*D4</f>
        <v>137.4132558139535</v>
      </c>
      <c r="F4" t="s">
        <v>143</v>
      </c>
    </row>
    <row r="5" spans="1:6" x14ac:dyDescent="0.3">
      <c r="A5" t="s">
        <v>48</v>
      </c>
      <c r="B5" t="s">
        <v>14</v>
      </c>
      <c r="C5">
        <v>54</v>
      </c>
      <c r="D5">
        <v>5.5</v>
      </c>
      <c r="E5">
        <f>C5*D5</f>
        <v>297</v>
      </c>
      <c r="F5" t="s">
        <v>144</v>
      </c>
    </row>
    <row r="6" spans="1:6" x14ac:dyDescent="0.3">
      <c r="A6" t="s">
        <v>52</v>
      </c>
      <c r="B6" t="s">
        <v>14</v>
      </c>
      <c r="C6">
        <v>18</v>
      </c>
      <c r="D6">
        <v>5</v>
      </c>
      <c r="E6">
        <f>C6*D6</f>
        <v>90</v>
      </c>
      <c r="F6" t="s">
        <v>145</v>
      </c>
    </row>
    <row r="7" spans="1:6" x14ac:dyDescent="0.3">
      <c r="A7" t="s">
        <v>49</v>
      </c>
      <c r="B7" t="s">
        <v>26</v>
      </c>
      <c r="C7">
        <v>9</v>
      </c>
      <c r="D7">
        <v>155</v>
      </c>
      <c r="E7">
        <f>C7*D7</f>
        <v>1395</v>
      </c>
      <c r="F7" t="s">
        <v>146</v>
      </c>
    </row>
    <row r="8" spans="1:6" x14ac:dyDescent="0.3">
      <c r="A8" t="s">
        <v>50</v>
      </c>
      <c r="B8" t="s">
        <v>26</v>
      </c>
      <c r="C8">
        <v>8</v>
      </c>
      <c r="D8">
        <v>185</v>
      </c>
      <c r="E8" s="6">
        <f>C8*D8</f>
        <v>1480</v>
      </c>
      <c r="F8" t="s">
        <v>147</v>
      </c>
    </row>
    <row r="11" spans="1:6" x14ac:dyDescent="0.3">
      <c r="A11" s="1" t="s">
        <v>56</v>
      </c>
      <c r="B11" t="s">
        <v>30</v>
      </c>
      <c r="C11" s="6">
        <f>SUM(E2:E8)</f>
        <v>3550.4982558139536</v>
      </c>
    </row>
    <row r="12" spans="1:6" x14ac:dyDescent="0.3">
      <c r="B12" t="s">
        <v>31</v>
      </c>
      <c r="C12" s="5">
        <f>C11*0.043</f>
        <v>152.671425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F25" sqref="F25"/>
    </sheetView>
  </sheetViews>
  <sheetFormatPr defaultRowHeight="14.4" x14ac:dyDescent="0.3"/>
  <cols>
    <col min="1" max="1" width="34.44140625" bestFit="1" customWidth="1"/>
    <col min="2" max="2" width="14.5546875" bestFit="1" customWidth="1"/>
    <col min="4" max="4" width="13.5546875" bestFit="1" customWidth="1"/>
    <col min="5" max="5" width="10.88671875" bestFit="1" customWidth="1"/>
    <col min="6" max="6" width="65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15</v>
      </c>
      <c r="B2" t="s">
        <v>16</v>
      </c>
      <c r="C2" s="2">
        <v>0.4</v>
      </c>
      <c r="D2" s="2">
        <v>14000</v>
      </c>
      <c r="E2">
        <f>C2*D2</f>
        <v>5600</v>
      </c>
      <c r="F2" t="s">
        <v>148</v>
      </c>
    </row>
    <row r="3" spans="1:6" x14ac:dyDescent="0.3">
      <c r="A3" s="2" t="s">
        <v>17</v>
      </c>
      <c r="B3" t="s">
        <v>6</v>
      </c>
      <c r="C3">
        <v>1</v>
      </c>
      <c r="D3" s="2">
        <v>2140</v>
      </c>
      <c r="E3">
        <f>C3*D3</f>
        <v>2140</v>
      </c>
      <c r="F3" t="s">
        <v>149</v>
      </c>
    </row>
    <row r="4" spans="1:6" x14ac:dyDescent="0.3">
      <c r="A4" s="4" t="s">
        <v>18</v>
      </c>
      <c r="B4" t="s">
        <v>26</v>
      </c>
      <c r="C4">
        <v>1</v>
      </c>
      <c r="D4" s="3">
        <v>520</v>
      </c>
      <c r="E4">
        <f>C4*D4</f>
        <v>520</v>
      </c>
      <c r="F4" t="s">
        <v>150</v>
      </c>
    </row>
    <row r="5" spans="1:6" x14ac:dyDescent="0.3">
      <c r="A5" s="4" t="s">
        <v>19</v>
      </c>
      <c r="B5" t="s">
        <v>14</v>
      </c>
      <c r="C5">
        <v>3</v>
      </c>
      <c r="D5" s="3">
        <v>220</v>
      </c>
      <c r="E5">
        <f>C5*D5</f>
        <v>660</v>
      </c>
      <c r="F5" t="s">
        <v>151</v>
      </c>
    </row>
    <row r="6" spans="1:6" x14ac:dyDescent="0.3">
      <c r="A6" s="4" t="s">
        <v>20</v>
      </c>
      <c r="C6" s="2">
        <v>0.66666700000000001</v>
      </c>
      <c r="D6" s="3">
        <v>2220</v>
      </c>
      <c r="E6" s="6">
        <f>C6*D6</f>
        <v>1480.00074</v>
      </c>
      <c r="F6" t="s">
        <v>152</v>
      </c>
    </row>
    <row r="7" spans="1:6" x14ac:dyDescent="0.3">
      <c r="A7" s="4" t="s">
        <v>21</v>
      </c>
      <c r="C7">
        <v>1</v>
      </c>
      <c r="D7" s="3">
        <v>100</v>
      </c>
      <c r="E7">
        <f>C7*D7</f>
        <v>100</v>
      </c>
    </row>
    <row r="8" spans="1:6" x14ac:dyDescent="0.3">
      <c r="A8" s="4" t="s">
        <v>22</v>
      </c>
      <c r="C8">
        <v>1</v>
      </c>
      <c r="D8" s="3">
        <v>60</v>
      </c>
      <c r="E8">
        <f>C8*D8</f>
        <v>60</v>
      </c>
    </row>
    <row r="9" spans="1:6" x14ac:dyDescent="0.3">
      <c r="A9" s="4" t="s">
        <v>23</v>
      </c>
      <c r="C9">
        <v>1</v>
      </c>
      <c r="D9" s="3">
        <v>330</v>
      </c>
      <c r="E9">
        <f>C9*D9</f>
        <v>330</v>
      </c>
    </row>
    <row r="10" spans="1:6" x14ac:dyDescent="0.3">
      <c r="A10" s="4" t="s">
        <v>24</v>
      </c>
      <c r="B10" t="s">
        <v>26</v>
      </c>
      <c r="C10" s="2">
        <v>0.33333299999999999</v>
      </c>
      <c r="D10" s="3">
        <v>95</v>
      </c>
      <c r="E10" s="6">
        <f>C10*D10</f>
        <v>31.666634999999999</v>
      </c>
    </row>
    <row r="11" spans="1:6" ht="27" x14ac:dyDescent="0.3">
      <c r="A11" s="4" t="s">
        <v>27</v>
      </c>
      <c r="B11" t="s">
        <v>159</v>
      </c>
      <c r="C11">
        <v>5</v>
      </c>
      <c r="D11" s="3">
        <v>1008</v>
      </c>
      <c r="E11">
        <f>C11*D11</f>
        <v>5040</v>
      </c>
      <c r="F11" t="s">
        <v>153</v>
      </c>
    </row>
    <row r="12" spans="1:6" x14ac:dyDescent="0.3">
      <c r="A12" s="4" t="s">
        <v>28</v>
      </c>
      <c r="B12" t="s">
        <v>6</v>
      </c>
      <c r="C12">
        <v>1</v>
      </c>
      <c r="D12" s="3">
        <v>1995</v>
      </c>
      <c r="E12">
        <f>C12*D12</f>
        <v>1995</v>
      </c>
      <c r="F12" t="s">
        <v>154</v>
      </c>
    </row>
    <row r="13" spans="1:6" x14ac:dyDescent="0.3">
      <c r="A13" s="4" t="s">
        <v>25</v>
      </c>
      <c r="B13" t="s">
        <v>14</v>
      </c>
      <c r="C13">
        <v>1</v>
      </c>
      <c r="D13" s="3">
        <v>350</v>
      </c>
      <c r="E13">
        <f>C13*D13</f>
        <v>350</v>
      </c>
      <c r="F13" t="s">
        <v>155</v>
      </c>
    </row>
    <row r="14" spans="1:6" x14ac:dyDescent="0.3">
      <c r="A14" s="4" t="s">
        <v>57</v>
      </c>
      <c r="B14" t="s">
        <v>26</v>
      </c>
      <c r="C14">
        <v>1.0249999999999999</v>
      </c>
      <c r="D14" s="3">
        <v>65</v>
      </c>
      <c r="E14" s="6">
        <f>C14*D14</f>
        <v>66.625</v>
      </c>
      <c r="F14" t="s">
        <v>153</v>
      </c>
    </row>
    <row r="15" spans="1:6" x14ac:dyDescent="0.3">
      <c r="A15" s="4" t="s">
        <v>55</v>
      </c>
      <c r="B15" t="s">
        <v>26</v>
      </c>
      <c r="C15">
        <v>1.181</v>
      </c>
      <c r="D15" s="8">
        <v>55</v>
      </c>
      <c r="E15" s="6">
        <f>C15*D15</f>
        <v>64.954999999999998</v>
      </c>
      <c r="F15" t="s">
        <v>153</v>
      </c>
    </row>
    <row r="16" spans="1:6" x14ac:dyDescent="0.3">
      <c r="A16" s="4"/>
    </row>
    <row r="17" spans="1:3" x14ac:dyDescent="0.3">
      <c r="A17" s="4"/>
    </row>
    <row r="19" spans="1:3" x14ac:dyDescent="0.3">
      <c r="A19" s="1" t="s">
        <v>29</v>
      </c>
      <c r="B19" t="s">
        <v>30</v>
      </c>
      <c r="C19" s="6">
        <f>SUM(E2:E15)</f>
        <v>18438.247374999999</v>
      </c>
    </row>
    <row r="20" spans="1:3" x14ac:dyDescent="0.3">
      <c r="B20" t="s">
        <v>31</v>
      </c>
      <c r="C20" s="5">
        <f>C19*0.043</f>
        <v>792.84463712499985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38.77734375" bestFit="1" customWidth="1"/>
    <col min="2" max="2" width="14.5546875" bestFit="1" customWidth="1"/>
    <col min="4" max="4" width="13.5546875" bestFit="1" customWidth="1"/>
    <col min="5" max="5" width="10.88671875" bestFit="1" customWidth="1"/>
    <col min="6" max="6" width="49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80</v>
      </c>
      <c r="B2" t="s">
        <v>16</v>
      </c>
      <c r="C2">
        <v>0.33300000000000002</v>
      </c>
      <c r="D2">
        <v>10500</v>
      </c>
      <c r="E2">
        <f>C2*D2</f>
        <v>3496.5</v>
      </c>
      <c r="F2" t="s">
        <v>81</v>
      </c>
    </row>
    <row r="3" spans="1:6" x14ac:dyDescent="0.3">
      <c r="A3" t="s">
        <v>32</v>
      </c>
      <c r="B3" t="s">
        <v>26</v>
      </c>
      <c r="C3">
        <v>1.8360000000000001</v>
      </c>
      <c r="D3">
        <v>95</v>
      </c>
      <c r="E3" s="6">
        <f>C3*D3</f>
        <v>174.42000000000002</v>
      </c>
      <c r="F3" t="s">
        <v>85</v>
      </c>
    </row>
    <row r="4" spans="1:6" x14ac:dyDescent="0.3">
      <c r="A4" t="s">
        <v>33</v>
      </c>
      <c r="B4" t="s">
        <v>26</v>
      </c>
      <c r="C4">
        <v>2</v>
      </c>
      <c r="D4">
        <v>200</v>
      </c>
      <c r="E4" s="6">
        <f>C4*D4</f>
        <v>400</v>
      </c>
      <c r="F4" t="s">
        <v>82</v>
      </c>
    </row>
    <row r="5" spans="1:6" x14ac:dyDescent="0.3">
      <c r="A5" t="s">
        <v>34</v>
      </c>
      <c r="B5" t="s">
        <v>26</v>
      </c>
      <c r="C5">
        <v>2</v>
      </c>
      <c r="D5">
        <v>520</v>
      </c>
      <c r="E5" s="6">
        <f>C5*D5</f>
        <v>1040</v>
      </c>
      <c r="F5" t="s">
        <v>83</v>
      </c>
    </row>
    <row r="6" spans="1:6" x14ac:dyDescent="0.3">
      <c r="A6" t="s">
        <v>35</v>
      </c>
      <c r="B6" t="s">
        <v>36</v>
      </c>
      <c r="C6">
        <v>1.5820000000000001</v>
      </c>
      <c r="D6">
        <v>346</v>
      </c>
      <c r="E6" s="6">
        <f>C6*D6</f>
        <v>547.37200000000007</v>
      </c>
      <c r="F6" t="s">
        <v>84</v>
      </c>
    </row>
    <row r="7" spans="1:6" x14ac:dyDescent="0.3">
      <c r="A7" t="s">
        <v>37</v>
      </c>
      <c r="C7">
        <v>18</v>
      </c>
      <c r="D7">
        <v>140</v>
      </c>
      <c r="E7">
        <f>C7*D7</f>
        <v>2520</v>
      </c>
      <c r="F7" t="s">
        <v>86</v>
      </c>
    </row>
    <row r="8" spans="1:6" x14ac:dyDescent="0.3">
      <c r="A8" t="s">
        <v>38</v>
      </c>
      <c r="C8">
        <v>3</v>
      </c>
      <c r="D8">
        <v>140</v>
      </c>
      <c r="E8">
        <f>C8*D8</f>
        <v>420</v>
      </c>
      <c r="F8" t="s">
        <v>86</v>
      </c>
    </row>
    <row r="9" spans="1:6" x14ac:dyDescent="0.3">
      <c r="A9" t="s">
        <v>39</v>
      </c>
      <c r="C9">
        <v>1</v>
      </c>
      <c r="E9">
        <f>C9*D9</f>
        <v>0</v>
      </c>
      <c r="F9" t="s">
        <v>42</v>
      </c>
    </row>
    <row r="10" spans="1:6" x14ac:dyDescent="0.3">
      <c r="A10" t="s">
        <v>41</v>
      </c>
      <c r="C10">
        <v>1</v>
      </c>
      <c r="E10">
        <f>C10*D10</f>
        <v>0</v>
      </c>
      <c r="F10" t="s">
        <v>43</v>
      </c>
    </row>
    <row r="11" spans="1:6" x14ac:dyDescent="0.3">
      <c r="A11" t="s">
        <v>40</v>
      </c>
      <c r="C11">
        <v>1</v>
      </c>
      <c r="D11">
        <v>80</v>
      </c>
      <c r="E11">
        <f>C11*D11</f>
        <v>80</v>
      </c>
      <c r="F11" t="s">
        <v>44</v>
      </c>
    </row>
    <row r="12" spans="1:6" x14ac:dyDescent="0.3">
      <c r="A12" t="s">
        <v>46</v>
      </c>
      <c r="C12">
        <v>1</v>
      </c>
      <c r="D12">
        <v>150</v>
      </c>
      <c r="E12">
        <f>C12*D12</f>
        <v>150</v>
      </c>
      <c r="F12" t="s">
        <v>174</v>
      </c>
    </row>
    <row r="13" spans="1:6" x14ac:dyDescent="0.3">
      <c r="A13" t="s">
        <v>45</v>
      </c>
      <c r="C13">
        <v>6</v>
      </c>
      <c r="D13">
        <v>20</v>
      </c>
      <c r="E13">
        <f>C13*D13</f>
        <v>120</v>
      </c>
      <c r="F13" t="s">
        <v>175</v>
      </c>
    </row>
    <row r="14" spans="1:6" x14ac:dyDescent="0.3">
      <c r="A14" t="s">
        <v>47</v>
      </c>
      <c r="C14">
        <v>42</v>
      </c>
      <c r="D14">
        <v>10</v>
      </c>
      <c r="E14">
        <f>C14*D14</f>
        <v>420</v>
      </c>
      <c r="F14" t="s">
        <v>176</v>
      </c>
    </row>
    <row r="15" spans="1:6" x14ac:dyDescent="0.3">
      <c r="A15" t="s">
        <v>58</v>
      </c>
      <c r="C15">
        <v>35</v>
      </c>
      <c r="D15">
        <v>322</v>
      </c>
      <c r="E15">
        <f>C15*D15</f>
        <v>11270</v>
      </c>
      <c r="F15" t="s">
        <v>156</v>
      </c>
    </row>
    <row r="16" spans="1:6" x14ac:dyDescent="0.3">
      <c r="A16" t="s">
        <v>59</v>
      </c>
      <c r="B16" t="s">
        <v>6</v>
      </c>
      <c r="C16">
        <v>1</v>
      </c>
      <c r="D16" s="6">
        <f>32.8/0.043</f>
        <v>762.79069767441865</v>
      </c>
      <c r="E16" s="6">
        <f>C16*D16</f>
        <v>762.79069767441865</v>
      </c>
    </row>
    <row r="17" spans="1:5" x14ac:dyDescent="0.3">
      <c r="A17" t="s">
        <v>60</v>
      </c>
      <c r="B17" t="s">
        <v>6</v>
      </c>
      <c r="C17">
        <v>2</v>
      </c>
      <c r="D17" s="6">
        <f>18.14/0.043</f>
        <v>421.8604651162791</v>
      </c>
      <c r="E17" s="6">
        <f>C17*D17</f>
        <v>843.7209302325582</v>
      </c>
    </row>
    <row r="18" spans="1:5" x14ac:dyDescent="0.3">
      <c r="A18" t="s">
        <v>164</v>
      </c>
      <c r="C18">
        <v>1</v>
      </c>
      <c r="D18" s="6">
        <v>3300</v>
      </c>
      <c r="E18" s="6">
        <f>C18*D18</f>
        <v>3300</v>
      </c>
    </row>
    <row r="21" spans="1:5" x14ac:dyDescent="0.3">
      <c r="A21" s="1" t="s">
        <v>62</v>
      </c>
      <c r="B21" t="s">
        <v>30</v>
      </c>
      <c r="C21" s="6">
        <f>SUM(E2:E18)</f>
        <v>25544.803627906978</v>
      </c>
    </row>
    <row r="22" spans="1:5" x14ac:dyDescent="0.3">
      <c r="B22" t="s">
        <v>31</v>
      </c>
      <c r="C22" s="5">
        <f>C21*0.043</f>
        <v>1098.4265559999999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P20" sqref="P20"/>
    </sheetView>
  </sheetViews>
  <sheetFormatPr defaultRowHeight="14.4" x14ac:dyDescent="0.3"/>
  <cols>
    <col min="1" max="1" width="15.44140625" bestFit="1" customWidth="1"/>
  </cols>
  <sheetData>
    <row r="1" spans="1:12" x14ac:dyDescent="0.3">
      <c r="G1" t="s">
        <v>118</v>
      </c>
      <c r="L1" t="s">
        <v>119</v>
      </c>
    </row>
    <row r="2" spans="1:12" ht="18" x14ac:dyDescent="0.35">
      <c r="A2" s="9" t="s">
        <v>87</v>
      </c>
    </row>
    <row r="3" spans="1:12" x14ac:dyDescent="0.3">
      <c r="G3" t="s">
        <v>65</v>
      </c>
      <c r="L3" t="s">
        <v>65</v>
      </c>
    </row>
    <row r="4" spans="1:12" x14ac:dyDescent="0.3">
      <c r="A4" t="s">
        <v>30</v>
      </c>
      <c r="B4" s="6">
        <f>'Tanque de Entrada'!C13+Floculador!C11+Sedimentador!C19+Filtro!C21+'Sistema de Dosificacion'!C26</f>
        <v>61067.617750348843</v>
      </c>
      <c r="G4" t="s">
        <v>66</v>
      </c>
      <c r="L4" t="s">
        <v>99</v>
      </c>
    </row>
    <row r="5" spans="1:12" x14ac:dyDescent="0.3">
      <c r="A5" t="s">
        <v>31</v>
      </c>
      <c r="B5" s="5">
        <f>'Tanque de Entrada'!C14+Floculador!C12+Sedimentador!C20+Filtro!C22+'Sistema de Dosificacion'!C27</f>
        <v>2625.9075632649997</v>
      </c>
      <c r="G5" t="s">
        <v>67</v>
      </c>
      <c r="L5" t="s">
        <v>67</v>
      </c>
    </row>
    <row r="6" spans="1:12" x14ac:dyDescent="0.3">
      <c r="G6" t="s">
        <v>68</v>
      </c>
      <c r="L6" t="s">
        <v>100</v>
      </c>
    </row>
    <row r="7" spans="1:12" x14ac:dyDescent="0.3">
      <c r="G7" t="s">
        <v>69</v>
      </c>
      <c r="L7" t="s">
        <v>101</v>
      </c>
    </row>
    <row r="8" spans="1:12" x14ac:dyDescent="0.3">
      <c r="G8" t="s">
        <v>70</v>
      </c>
      <c r="L8" t="s">
        <v>102</v>
      </c>
    </row>
    <row r="9" spans="1:12" x14ac:dyDescent="0.3">
      <c r="G9" t="s">
        <v>71</v>
      </c>
      <c r="L9" t="s">
        <v>103</v>
      </c>
    </row>
    <row r="10" spans="1:12" x14ac:dyDescent="0.3">
      <c r="G10" t="s">
        <v>72</v>
      </c>
      <c r="L10" t="s">
        <v>104</v>
      </c>
    </row>
    <row r="11" spans="1:12" x14ac:dyDescent="0.3">
      <c r="G11" t="s">
        <v>73</v>
      </c>
      <c r="L11" t="s">
        <v>105</v>
      </c>
    </row>
    <row r="12" spans="1:12" x14ac:dyDescent="0.3">
      <c r="G12" t="s">
        <v>108</v>
      </c>
      <c r="L12" t="s">
        <v>106</v>
      </c>
    </row>
    <row r="13" spans="1:12" x14ac:dyDescent="0.3">
      <c r="G13" t="s">
        <v>74</v>
      </c>
      <c r="L13" t="s">
        <v>107</v>
      </c>
    </row>
    <row r="14" spans="1:12" x14ac:dyDescent="0.3">
      <c r="G14" t="s">
        <v>109</v>
      </c>
      <c r="L14" t="s">
        <v>110</v>
      </c>
    </row>
    <row r="15" spans="1:12" x14ac:dyDescent="0.3">
      <c r="G15" t="s">
        <v>75</v>
      </c>
      <c r="L15" t="s">
        <v>111</v>
      </c>
    </row>
    <row r="16" spans="1:12" x14ac:dyDescent="0.3">
      <c r="G16" t="s">
        <v>113</v>
      </c>
      <c r="L16" t="s">
        <v>112</v>
      </c>
    </row>
    <row r="17" spans="7:12" x14ac:dyDescent="0.3">
      <c r="G17" t="s">
        <v>76</v>
      </c>
      <c r="L17" t="s">
        <v>114</v>
      </c>
    </row>
    <row r="18" spans="7:12" x14ac:dyDescent="0.3">
      <c r="G18" t="s">
        <v>77</v>
      </c>
      <c r="L18" t="s">
        <v>115</v>
      </c>
    </row>
    <row r="19" spans="7:12" x14ac:dyDescent="0.3">
      <c r="G19" t="s">
        <v>78</v>
      </c>
      <c r="L19" t="s">
        <v>116</v>
      </c>
    </row>
    <row r="20" spans="7:12" x14ac:dyDescent="0.3">
      <c r="G20" t="s">
        <v>79</v>
      </c>
      <c r="L20" t="s">
        <v>117</v>
      </c>
    </row>
    <row r="21" spans="7:12" x14ac:dyDescent="0.3">
      <c r="G21" t="s">
        <v>120</v>
      </c>
      <c r="L21" t="s">
        <v>121</v>
      </c>
    </row>
    <row r="22" spans="7:12" x14ac:dyDescent="0.3">
      <c r="G22" t="s">
        <v>122</v>
      </c>
      <c r="L22" t="s">
        <v>123</v>
      </c>
    </row>
    <row r="23" spans="7:12" x14ac:dyDescent="0.3">
      <c r="G23" t="s">
        <v>124</v>
      </c>
      <c r="L23" t="s">
        <v>125</v>
      </c>
    </row>
    <row r="24" spans="7:12" x14ac:dyDescent="0.3">
      <c r="G24" t="s">
        <v>126</v>
      </c>
      <c r="L24" t="s">
        <v>127</v>
      </c>
    </row>
    <row r="25" spans="7:12" x14ac:dyDescent="0.3">
      <c r="G25" t="s">
        <v>157</v>
      </c>
      <c r="L25" t="s">
        <v>158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Tanque de Entrada</vt:lpstr>
      <vt:lpstr>Sistema de Dosificacion</vt:lpstr>
      <vt:lpstr>Floculador</vt:lpstr>
      <vt:lpstr>Sedimentador</vt:lpstr>
      <vt:lpstr>Filtro</vt:lpstr>
      <vt:lpstr>Precio Total y Herramientas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2017-07-31T14:39:57Z</dcterms:created>
  <dcterms:modified xsi:type="dcterms:W3CDTF">2017-08-05T17:47:31Z</dcterms:modified>
</cp:coreProperties>
</file>