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017f3cb737d2eb/Документы/Колледж/ИТ/"/>
    </mc:Choice>
  </mc:AlternateContent>
  <xr:revisionPtr revIDLastSave="312" documentId="8_{BCF064AC-1DCB-4AFF-9014-CE68B168C458}" xr6:coauthVersionLast="47" xr6:coauthVersionMax="47" xr10:uidLastSave="{E32DA2CE-D5F4-43AB-80A0-D36F48AA4585}"/>
  <bookViews>
    <workbookView xWindow="-120" yWindow="-120" windowWidth="29040" windowHeight="15720" activeTab="1" xr2:uid="{79B29A39-5E12-4D24-8921-C9C8F43FADEF}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5" i="2"/>
  <c r="B3" i="5"/>
  <c r="B4" i="5"/>
  <c r="B5" i="5"/>
  <c r="B6" i="5"/>
  <c r="B2" i="5"/>
  <c r="D3" i="4"/>
  <c r="D4" i="4"/>
  <c r="D5" i="4"/>
  <c r="D6" i="4"/>
  <c r="D7" i="4"/>
  <c r="D2" i="4"/>
  <c r="A3" i="4"/>
  <c r="A4" i="4"/>
  <c r="A5" i="4"/>
  <c r="A6" i="4"/>
  <c r="A7" i="4"/>
  <c r="A2" i="4"/>
  <c r="I11" i="3"/>
  <c r="I7" i="3"/>
  <c r="I5" i="3"/>
  <c r="I6" i="3"/>
  <c r="I8" i="3"/>
  <c r="I9" i="3"/>
  <c r="I10" i="3"/>
  <c r="I4" i="3"/>
  <c r="H5" i="3"/>
  <c r="H6" i="3"/>
  <c r="H7" i="3"/>
  <c r="H8" i="3"/>
  <c r="H9" i="3"/>
  <c r="H10" i="3"/>
  <c r="H4" i="3"/>
  <c r="G5" i="3"/>
  <c r="G6" i="3"/>
  <c r="G7" i="3"/>
  <c r="G8" i="3"/>
  <c r="G9" i="3"/>
  <c r="G10" i="3"/>
  <c r="G4" i="3"/>
  <c r="F5" i="3"/>
  <c r="F6" i="3"/>
  <c r="F7" i="3"/>
  <c r="F8" i="3"/>
  <c r="F9" i="3"/>
  <c r="F10" i="3"/>
  <c r="F4" i="3"/>
  <c r="E10" i="3"/>
  <c r="E5" i="3"/>
  <c r="E6" i="3"/>
  <c r="E7" i="3"/>
  <c r="E8" i="3"/>
  <c r="E9" i="3"/>
  <c r="E4" i="3"/>
  <c r="A5" i="3"/>
  <c r="A6" i="3"/>
  <c r="A7" i="3"/>
  <c r="A8" i="3"/>
  <c r="A9" i="3"/>
  <c r="A10" i="3"/>
  <c r="A4" i="3"/>
  <c r="C5" i="1"/>
  <c r="C4" i="1"/>
  <c r="C3" i="1"/>
  <c r="C2" i="1"/>
  <c r="B6" i="2" l="1"/>
</calcChain>
</file>

<file path=xl/sharedStrings.xml><?xml version="1.0" encoding="utf-8"?>
<sst xmlns="http://schemas.openxmlformats.org/spreadsheetml/2006/main" count="35" uniqueCount="35">
  <si>
    <t>Исходные данные</t>
  </si>
  <si>
    <t>Результат</t>
  </si>
  <si>
    <t>Решение квадратного уравнения</t>
  </si>
  <si>
    <t>Коэффициэнт a</t>
  </si>
  <si>
    <t>Коэффициэнт b</t>
  </si>
  <si>
    <t>Коэффициэнт c</t>
  </si>
  <si>
    <t>Значение дискриминанта</t>
  </si>
  <si>
    <t>Количество корней</t>
  </si>
  <si>
    <t>Корень x1</t>
  </si>
  <si>
    <t>Корень x2</t>
  </si>
  <si>
    <t>Курс доллара:</t>
  </si>
  <si>
    <t>№ п/п</t>
  </si>
  <si>
    <t>Наименование товара</t>
  </si>
  <si>
    <t>Цена товара</t>
  </si>
  <si>
    <t>Количество проданного товара</t>
  </si>
  <si>
    <t>Сумма, руб</t>
  </si>
  <si>
    <t>Сумма, долл</t>
  </si>
  <si>
    <t>НДС, руб</t>
  </si>
  <si>
    <t>Скидка</t>
  </si>
  <si>
    <t>К оплате</t>
  </si>
  <si>
    <t>Итого:</t>
  </si>
  <si>
    <t>Молоко</t>
  </si>
  <si>
    <t>Сахар</t>
  </si>
  <si>
    <t>Соль</t>
  </si>
  <si>
    <t>Масло</t>
  </si>
  <si>
    <t>Яйца</t>
  </si>
  <si>
    <t>Вода</t>
  </si>
  <si>
    <t>Сок</t>
  </si>
  <si>
    <t>Название товара</t>
  </si>
  <si>
    <t>Стоимость на момент поступления на склад</t>
  </si>
  <si>
    <t>Срок хранения, мес</t>
  </si>
  <si>
    <t>Стоимость после переоценки</t>
  </si>
  <si>
    <t>Стоимость после переоценки 2</t>
  </si>
  <si>
    <t>Номер карты</t>
  </si>
  <si>
    <t>Тип карты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</si>
</sst>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-* #,##0.00\ [$₽-419]_-;\-* #,##0.00\ [$₽-419]_-;_-* &quot;-&quot;??\ [$₽-419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A71A-48CF-449D-A47B-A02C5FC95117}">
  <dimension ref="A1:C5"/>
  <sheetViews>
    <sheetView zoomScale="175" zoomScaleNormal="175" workbookViewId="0">
      <selection activeCell="C3" sqref="C3"/>
    </sheetView>
  </sheetViews>
  <sheetFormatPr defaultRowHeight="15" x14ac:dyDescent="0.25"/>
  <cols>
    <col min="1" max="1" width="11.7109375" customWidth="1"/>
    <col min="2" max="2" width="10" bestFit="1" customWidth="1"/>
    <col min="3" max="3" width="15.140625" bestFit="1" customWidth="1"/>
  </cols>
  <sheetData>
    <row r="1" spans="1:3" x14ac:dyDescent="0.25">
      <c r="A1" s="8" t="s">
        <v>0</v>
      </c>
      <c r="B1" s="8"/>
      <c r="C1" s="1" t="s">
        <v>1</v>
      </c>
    </row>
    <row r="2" spans="1:3" x14ac:dyDescent="0.25">
      <c r="A2" s="1">
        <v>2</v>
      </c>
      <c r="B2" s="1">
        <v>4</v>
      </c>
      <c r="C2" s="1">
        <f>IF(A2&gt;B2,A2,B2)</f>
        <v>4</v>
      </c>
    </row>
    <row r="3" spans="1:3" x14ac:dyDescent="0.25">
      <c r="A3" s="1">
        <v>3</v>
      </c>
      <c r="B3" s="1">
        <v>6</v>
      </c>
      <c r="C3" s="1" t="str">
        <f>IF(A3&lt;B3, "да", "нет")</f>
        <v>да</v>
      </c>
    </row>
    <row r="4" spans="1:3" x14ac:dyDescent="0.25">
      <c r="A4" s="1">
        <v>23</v>
      </c>
      <c r="B4" s="1">
        <v>-2</v>
      </c>
      <c r="C4" s="1" t="str">
        <f>IF(A4*B4&gt;0, "положительное", "отрицательное")</f>
        <v>отрицательное</v>
      </c>
    </row>
    <row r="5" spans="1:3" x14ac:dyDescent="0.25">
      <c r="A5" s="1"/>
      <c r="B5" s="1">
        <v>-5</v>
      </c>
      <c r="C5" s="1">
        <f>IF(B7&gt;0,1,IF(B8&lt;0, -1, 0))</f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6EC1-8A22-4040-B89F-ED665560D5D0}">
  <dimension ref="A1:B8"/>
  <sheetViews>
    <sheetView tabSelected="1" zoomScale="235" zoomScaleNormal="235" workbookViewId="0">
      <selection activeCell="B7" sqref="B7:B8"/>
    </sheetView>
  </sheetViews>
  <sheetFormatPr defaultRowHeight="15" x14ac:dyDescent="0.25"/>
  <cols>
    <col min="1" max="1" width="24.7109375" bestFit="1" customWidth="1"/>
    <col min="2" max="2" width="24" customWidth="1"/>
  </cols>
  <sheetData>
    <row r="1" spans="1:2" x14ac:dyDescent="0.25">
      <c r="A1" s="8" t="s">
        <v>2</v>
      </c>
      <c r="B1" s="8"/>
    </row>
    <row r="2" spans="1:2" x14ac:dyDescent="0.25">
      <c r="A2" s="2" t="s">
        <v>3</v>
      </c>
      <c r="B2" s="1">
        <v>-5</v>
      </c>
    </row>
    <row r="3" spans="1:2" x14ac:dyDescent="0.25">
      <c r="A3" s="2" t="s">
        <v>4</v>
      </c>
      <c r="B3" s="1">
        <v>5</v>
      </c>
    </row>
    <row r="4" spans="1:2" x14ac:dyDescent="0.25">
      <c r="A4" s="2" t="s">
        <v>5</v>
      </c>
      <c r="B4" s="1">
        <v>7</v>
      </c>
    </row>
    <row r="5" spans="1:2" x14ac:dyDescent="0.25">
      <c r="A5" s="2" t="s">
        <v>6</v>
      </c>
      <c r="B5" s="1">
        <f>SQRT(B3^2 - 4 * B2 * B4)</f>
        <v>12.845232578665129</v>
      </c>
    </row>
    <row r="6" spans="1:2" x14ac:dyDescent="0.25">
      <c r="A6" s="2" t="s">
        <v>7</v>
      </c>
      <c r="B6" s="1">
        <f>IF(B5 &gt; 0, 2, IF(B5 = 0, 1, 0))</f>
        <v>2</v>
      </c>
    </row>
    <row r="7" spans="1:2" x14ac:dyDescent="0.25">
      <c r="A7" s="2" t="s">
        <v>8</v>
      </c>
      <c r="B7" s="1">
        <f>(-$B$3+$B$5)/2*$B$2</f>
        <v>-19.613081446662825</v>
      </c>
    </row>
    <row r="8" spans="1:2" x14ac:dyDescent="0.25">
      <c r="A8" s="2" t="s">
        <v>9</v>
      </c>
      <c r="B8" s="1">
        <f>(-$B$3+$B$5)/2*$B$2</f>
        <v>-19.613081446662825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77FC-19AC-4D68-978B-50F0946E2C26}">
  <dimension ref="A1:I11"/>
  <sheetViews>
    <sheetView zoomScale="160" zoomScaleNormal="160" workbookViewId="0">
      <selection activeCell="I13" sqref="I13"/>
    </sheetView>
  </sheetViews>
  <sheetFormatPr defaultRowHeight="15" x14ac:dyDescent="0.25"/>
  <cols>
    <col min="1" max="1" width="14" bestFit="1" customWidth="1"/>
    <col min="2" max="2" width="16.140625" customWidth="1"/>
    <col min="3" max="3" width="9.5703125" bestFit="1" customWidth="1"/>
    <col min="4" max="4" width="14.7109375" customWidth="1"/>
    <col min="5" max="5" width="13.28515625" bestFit="1" customWidth="1"/>
    <col min="6" max="6" width="12.5703125" bestFit="1" customWidth="1"/>
    <col min="7" max="7" width="12.140625" bestFit="1" customWidth="1"/>
    <col min="8" max="8" width="11.140625" bestFit="1" customWidth="1"/>
    <col min="9" max="9" width="13.28515625" bestFit="1" customWidth="1"/>
  </cols>
  <sheetData>
    <row r="1" spans="1:9" x14ac:dyDescent="0.25">
      <c r="A1" s="3" t="s">
        <v>10</v>
      </c>
      <c r="B1" s="1">
        <v>91</v>
      </c>
    </row>
    <row r="3" spans="1:9" ht="45" x14ac:dyDescent="0.25">
      <c r="A3" s="1" t="s">
        <v>11</v>
      </c>
      <c r="B3" s="5" t="s">
        <v>12</v>
      </c>
      <c r="C3" s="5" t="s">
        <v>13</v>
      </c>
      <c r="D3" s="5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</row>
    <row r="4" spans="1:9" x14ac:dyDescent="0.25">
      <c r="A4" s="1">
        <f>ROW(A1)</f>
        <v>1</v>
      </c>
      <c r="B4" s="1" t="s">
        <v>21</v>
      </c>
      <c r="C4" s="7">
        <v>67</v>
      </c>
      <c r="D4" s="1">
        <v>530</v>
      </c>
      <c r="E4" s="7">
        <f>C4*D4</f>
        <v>35510</v>
      </c>
      <c r="F4" s="6">
        <f>E4/$B$1</f>
        <v>390.2197802197802</v>
      </c>
      <c r="G4" s="7">
        <f>E4 * 20%</f>
        <v>7102</v>
      </c>
      <c r="H4" s="1" t="str">
        <f>IF(AND(D4 &gt;= 100, D4 &lt;= 200), "5%", IF(D4 &gt; 200, "10%", "Скидки нет"))</f>
        <v>10%</v>
      </c>
      <c r="I4" s="7">
        <f>IF(H4 &lt;&gt; "Скидки нет", E4 - H4 + G4, E4 + G4)</f>
        <v>42611.9</v>
      </c>
    </row>
    <row r="5" spans="1:9" x14ac:dyDescent="0.25">
      <c r="A5" s="1">
        <f t="shared" ref="A5:A10" si="0">ROW(A2)</f>
        <v>2</v>
      </c>
      <c r="B5" s="1" t="s">
        <v>22</v>
      </c>
      <c r="C5" s="7">
        <v>30</v>
      </c>
      <c r="D5" s="1">
        <v>50</v>
      </c>
      <c r="E5" s="7">
        <f t="shared" ref="E5:E9" si="1">C5*D5</f>
        <v>1500</v>
      </c>
      <c r="F5" s="6">
        <f t="shared" ref="F5:F10" si="2">E5/$B$1</f>
        <v>16.483516483516482</v>
      </c>
      <c r="G5" s="7">
        <f>E5 * 20%</f>
        <v>300</v>
      </c>
      <c r="H5" s="1" t="str">
        <f t="shared" ref="H5:H10" si="3">IF(AND(D5 &gt;= 100, D5 &lt;= 200), "5%", IF(D5 &gt; 200, "10%", "Скидки нет"))</f>
        <v>Скидки нет</v>
      </c>
      <c r="I5" s="7">
        <f t="shared" ref="I5:I10" si="4">IF(H5 &lt;&gt; "Скидки нет", E5 - H5 + G5, E5 + G5)</f>
        <v>1800</v>
      </c>
    </row>
    <row r="6" spans="1:9" x14ac:dyDescent="0.25">
      <c r="A6" s="1">
        <f t="shared" si="0"/>
        <v>3</v>
      </c>
      <c r="B6" s="1" t="s">
        <v>23</v>
      </c>
      <c r="C6" s="7">
        <v>10</v>
      </c>
      <c r="D6" s="1">
        <v>1488</v>
      </c>
      <c r="E6" s="7">
        <f t="shared" si="1"/>
        <v>14880</v>
      </c>
      <c r="F6" s="6">
        <f t="shared" si="2"/>
        <v>163.5164835164835</v>
      </c>
      <c r="G6" s="7">
        <f t="shared" ref="G6:G10" si="5">E6 * 20%</f>
        <v>2976</v>
      </c>
      <c r="H6" s="1" t="str">
        <f t="shared" si="3"/>
        <v>10%</v>
      </c>
      <c r="I6" s="7">
        <f t="shared" si="4"/>
        <v>17855.900000000001</v>
      </c>
    </row>
    <row r="7" spans="1:9" x14ac:dyDescent="0.25">
      <c r="A7" s="1">
        <f t="shared" si="0"/>
        <v>4</v>
      </c>
      <c r="B7" s="1" t="s">
        <v>24</v>
      </c>
      <c r="C7" s="7">
        <v>200</v>
      </c>
      <c r="D7" s="1">
        <v>603</v>
      </c>
      <c r="E7" s="7">
        <f t="shared" si="1"/>
        <v>120600</v>
      </c>
      <c r="F7" s="6">
        <f t="shared" si="2"/>
        <v>1325.2747252747254</v>
      </c>
      <c r="G7" s="7">
        <f t="shared" si="5"/>
        <v>24120</v>
      </c>
      <c r="H7" s="1" t="str">
        <f t="shared" si="3"/>
        <v>10%</v>
      </c>
      <c r="I7" s="7">
        <f>IF(H7 &lt;&gt; "Скидки нет", E7 - H7 + G7, E7 + G7)</f>
        <v>144719.9</v>
      </c>
    </row>
    <row r="8" spans="1:9" x14ac:dyDescent="0.25">
      <c r="A8" s="1">
        <f t="shared" si="0"/>
        <v>5</v>
      </c>
      <c r="B8" s="1" t="s">
        <v>25</v>
      </c>
      <c r="C8" s="7">
        <v>100</v>
      </c>
      <c r="D8" s="1">
        <v>654</v>
      </c>
      <c r="E8" s="7">
        <f t="shared" si="1"/>
        <v>65400</v>
      </c>
      <c r="F8" s="6">
        <f t="shared" si="2"/>
        <v>718.68131868131866</v>
      </c>
      <c r="G8" s="7">
        <f t="shared" si="5"/>
        <v>13080</v>
      </c>
      <c r="H8" s="1" t="str">
        <f t="shared" si="3"/>
        <v>10%</v>
      </c>
      <c r="I8" s="7">
        <f t="shared" si="4"/>
        <v>78479.899999999994</v>
      </c>
    </row>
    <row r="9" spans="1:9" x14ac:dyDescent="0.25">
      <c r="A9" s="1">
        <f t="shared" si="0"/>
        <v>6</v>
      </c>
      <c r="B9" s="1" t="s">
        <v>26</v>
      </c>
      <c r="C9" s="7">
        <v>40</v>
      </c>
      <c r="D9" s="1">
        <v>302</v>
      </c>
      <c r="E9" s="7">
        <f t="shared" si="1"/>
        <v>12080</v>
      </c>
      <c r="F9" s="6">
        <f t="shared" si="2"/>
        <v>132.74725274725276</v>
      </c>
      <c r="G9" s="7">
        <f t="shared" si="5"/>
        <v>2416</v>
      </c>
      <c r="H9" s="1" t="str">
        <f t="shared" si="3"/>
        <v>10%</v>
      </c>
      <c r="I9" s="7">
        <f t="shared" si="4"/>
        <v>14495.9</v>
      </c>
    </row>
    <row r="10" spans="1:9" x14ac:dyDescent="0.25">
      <c r="A10" s="1">
        <f t="shared" si="0"/>
        <v>7</v>
      </c>
      <c r="B10" s="1" t="s">
        <v>27</v>
      </c>
      <c r="C10" s="7">
        <v>125</v>
      </c>
      <c r="D10" s="1">
        <v>189</v>
      </c>
      <c r="E10" s="7">
        <f>C10*D10</f>
        <v>23625</v>
      </c>
      <c r="F10" s="6">
        <f t="shared" si="2"/>
        <v>259.61538461538464</v>
      </c>
      <c r="G10" s="7">
        <f t="shared" si="5"/>
        <v>4725</v>
      </c>
      <c r="H10" s="1" t="str">
        <f t="shared" si="3"/>
        <v>5%</v>
      </c>
      <c r="I10" s="7">
        <f t="shared" si="4"/>
        <v>28349.95</v>
      </c>
    </row>
    <row r="11" spans="1:9" x14ac:dyDescent="0.25">
      <c r="H11" s="10" t="s">
        <v>20</v>
      </c>
      <c r="I11" s="9">
        <f>SUM(I4:I10)</f>
        <v>328313.45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6783-2B90-4C4C-BAF7-EC991E14020E}">
  <dimension ref="A1:E7"/>
  <sheetViews>
    <sheetView zoomScale="175" zoomScaleNormal="175" workbookViewId="0">
      <selection activeCell="C18" sqref="C18"/>
    </sheetView>
  </sheetViews>
  <sheetFormatPr defaultRowHeight="15" x14ac:dyDescent="0.25"/>
  <cols>
    <col min="1" max="1" width="16.28515625" bestFit="1" customWidth="1"/>
    <col min="2" max="2" width="13.5703125" customWidth="1"/>
    <col min="3" max="3" width="19.28515625" bestFit="1" customWidth="1"/>
    <col min="4" max="4" width="13.5703125" customWidth="1"/>
    <col min="5" max="5" width="12.28515625" customWidth="1"/>
  </cols>
  <sheetData>
    <row r="1" spans="1:5" ht="60" x14ac:dyDescent="0.25">
      <c r="A1" s="1" t="s">
        <v>28</v>
      </c>
      <c r="B1" s="5" t="s">
        <v>29</v>
      </c>
      <c r="C1" s="1" t="s">
        <v>30</v>
      </c>
      <c r="D1" s="5" t="s">
        <v>31</v>
      </c>
      <c r="E1" s="5" t="s">
        <v>32</v>
      </c>
    </row>
    <row r="2" spans="1:5" x14ac:dyDescent="0.25">
      <c r="A2" s="1" t="str">
        <f>"Товар " &amp; ROW(A1)</f>
        <v>Товар 1</v>
      </c>
      <c r="B2" s="7">
        <v>200</v>
      </c>
      <c r="C2" s="1">
        <v>6</v>
      </c>
      <c r="D2" s="9">
        <f>IF(C2 &gt;= 8, B2/2, B2)</f>
        <v>200</v>
      </c>
      <c r="E2" s="4"/>
    </row>
    <row r="3" spans="1:5" x14ac:dyDescent="0.25">
      <c r="A3" s="1" t="str">
        <f t="shared" ref="A3:A7" si="0">"Товар " &amp; ROW(A2)</f>
        <v>Товар 2</v>
      </c>
      <c r="B3" s="7">
        <v>300</v>
      </c>
      <c r="C3" s="1">
        <v>12</v>
      </c>
      <c r="D3" s="9">
        <f t="shared" ref="D3:D7" si="1">IF(C3 &gt;= 8, B3/2, B3)</f>
        <v>150</v>
      </c>
      <c r="E3" s="4"/>
    </row>
    <row r="4" spans="1:5" x14ac:dyDescent="0.25">
      <c r="A4" s="1" t="str">
        <f t="shared" si="0"/>
        <v>Товар 3</v>
      </c>
      <c r="B4" s="7">
        <v>100</v>
      </c>
      <c r="C4" s="1">
        <v>5</v>
      </c>
      <c r="D4" s="9">
        <f t="shared" si="1"/>
        <v>100</v>
      </c>
      <c r="E4" s="4"/>
    </row>
    <row r="5" spans="1:5" x14ac:dyDescent="0.25">
      <c r="A5" s="1" t="str">
        <f t="shared" si="0"/>
        <v>Товар 4</v>
      </c>
      <c r="B5" s="7">
        <v>500</v>
      </c>
      <c r="C5" s="1">
        <v>7</v>
      </c>
      <c r="D5" s="9">
        <f t="shared" si="1"/>
        <v>500</v>
      </c>
      <c r="E5" s="4"/>
    </row>
    <row r="6" spans="1:5" x14ac:dyDescent="0.25">
      <c r="A6" s="1" t="str">
        <f t="shared" si="0"/>
        <v>Товар 5</v>
      </c>
      <c r="B6" s="7">
        <v>300</v>
      </c>
      <c r="C6" s="1">
        <v>10</v>
      </c>
      <c r="D6" s="9">
        <f t="shared" si="1"/>
        <v>150</v>
      </c>
      <c r="E6" s="4"/>
    </row>
    <row r="7" spans="1:5" x14ac:dyDescent="0.25">
      <c r="A7" s="1" t="str">
        <f t="shared" si="0"/>
        <v>Товар 6</v>
      </c>
      <c r="B7" s="7">
        <v>400</v>
      </c>
      <c r="C7" s="1">
        <v>3</v>
      </c>
      <c r="D7" s="9">
        <f t="shared" si="1"/>
        <v>400</v>
      </c>
      <c r="E7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A3576-673D-4AEF-BBB3-C5626C721030}">
  <dimension ref="A1:B6"/>
  <sheetViews>
    <sheetView zoomScale="190" zoomScaleNormal="190" workbookViewId="0">
      <selection activeCell="C5" sqref="C5"/>
    </sheetView>
  </sheetViews>
  <sheetFormatPr defaultRowHeight="15" x14ac:dyDescent="0.25"/>
  <cols>
    <col min="1" max="1" width="15.140625" bestFit="1" customWidth="1"/>
    <col min="2" max="2" width="20.7109375" bestFit="1" customWidth="1"/>
  </cols>
  <sheetData>
    <row r="1" spans="1:2" x14ac:dyDescent="0.25">
      <c r="A1" s="1" t="s">
        <v>33</v>
      </c>
      <c r="B1" s="1" t="s">
        <v>34</v>
      </c>
    </row>
    <row r="2" spans="1:2" x14ac:dyDescent="0.25">
      <c r="A2" s="11">
        <v>11114332432</v>
      </c>
      <c r="B2" s="1" t="str">
        <f>IF(LEFT(A2,4)="1111", "Visa", IF(LEFT(A2,4)="2222", "MasterCard", "карта не определена"))</f>
        <v>Visa</v>
      </c>
    </row>
    <row r="3" spans="1:2" x14ac:dyDescent="0.25">
      <c r="A3" s="11">
        <v>2222546543</v>
      </c>
      <c r="B3" s="1" t="str">
        <f t="shared" ref="B3:B6" si="0">IF(LEFT(A3,4)="1111", "Visa", IF(LEFT(A3,4)="2222", "MasterCard", "карта не определена"))</f>
        <v>MasterCard</v>
      </c>
    </row>
    <row r="4" spans="1:2" x14ac:dyDescent="0.25">
      <c r="A4" s="11">
        <v>13423532532</v>
      </c>
      <c r="B4" s="1" t="str">
        <f t="shared" si="0"/>
        <v>карта не определена</v>
      </c>
    </row>
    <row r="5" spans="1:2" x14ac:dyDescent="0.25">
      <c r="A5" s="11">
        <v>11113454325</v>
      </c>
      <c r="B5" s="1" t="str">
        <f t="shared" si="0"/>
        <v>Visa</v>
      </c>
    </row>
    <row r="6" spans="1:2" x14ac:dyDescent="0.25">
      <c r="A6" s="11">
        <v>22224354325</v>
      </c>
      <c r="B6" s="1" t="str">
        <f t="shared" si="0"/>
        <v>MasterCard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l K w W E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F J S s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U r B Y K I p H u A 4 A A A A R A A A A E w A c A E Z v c m 1 1 b G F z L 1 N l Y 3 R p b 2 4 x L m 0 g o h g A K K A U A A A A A A A A A A A A A A A A A A A A A A A A A A A A K 0 5 N L s n M z 1 M I h t C G 1 g B Q S w E C L Q A U A A I A C A B S U r B Y Q x 5 w m 6 U A A A D 3 A A A A E g A A A A A A A A A A A A A A A A A A A A A A Q 2 9 u Z m l n L 1 B h Y 2 t h Z 2 U u e G 1 s U E s B A i 0 A F A A C A A g A U l K w W A / K 6 a u k A A A A 6 Q A A A B M A A A A A A A A A A A A A A A A A 8 Q A A A F t D b 2 5 0 Z W 5 0 X 1 R 5 c G V z X S 5 4 b W x Q S w E C L Q A U A A I A C A B S U r B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O m B D y / o 4 k e f 8 Z f 4 e B F J O A A A A A A C A A A A A A A Q Z g A A A A E A A C A A A A B y h U l d w B V l k 0 k P d W e j / H t B S G M T Q F 3 T Y U l r I H J V w E z Z 5 A A A A A A O g A A A A A I A A C A A A A B t w N T I w E C H h Z L M W o B G Q x K R n r Q f 4 5 m C 4 V I S c O i X / 8 8 8 g l A A A A B p r n / a K 0 l o g B X C D k z K x s f + e 9 O B / j x l 8 1 i d 8 g 2 l N G v 9 / e 9 k 3 o 7 G w d O q 4 D F U c e s 5 L d K 3 0 T U h R Z 6 I A W x q q T a A 5 U Z C F W Y i t D x D V u f 6 S x L L 5 t 8 P V E A A A A A x v I W T G 9 G U L O J / l o c y 9 K 1 A v t g C u H g u J N F h Z R 2 x r j 3 g y K c Y B o S R Y W 7 a L H d L r B c t D O m s / q 9 X M / e w 1 1 u 1 4 O X 8 j S D I < / D a t a M a s h u p > 
</file>

<file path=customXml/itemProps1.xml><?xml version="1.0" encoding="utf-8"?>
<ds:datastoreItem xmlns:ds="http://schemas.openxmlformats.org/officeDocument/2006/customXml" ds:itemID="{8EECE304-4CBD-4B36-9EB5-A391A38D8F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Липинский</dc:creator>
  <cp:lastModifiedBy>Константин Липинский</cp:lastModifiedBy>
  <dcterms:created xsi:type="dcterms:W3CDTF">2024-05-16T06:38:12Z</dcterms:created>
  <dcterms:modified xsi:type="dcterms:W3CDTF">2024-05-16T10:01:10Z</dcterms:modified>
</cp:coreProperties>
</file>