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mian\Dropbox\INFORMACIÓN EMPÍRICA\01. Argentina\02. Mercado de trabajo\01. Fuentes de información\EPH\02. Síntesis\01. Total de la economía\"/>
    </mc:Choice>
  </mc:AlternateContent>
  <xr:revisionPtr revIDLastSave="0" documentId="13_ncr:1_{C5FDDED5-9B65-4430-B75D-9D464FB3E5DA}" xr6:coauthVersionLast="47" xr6:coauthVersionMax="47" xr10:uidLastSave="{00000000-0000-0000-0000-000000000000}"/>
  <bookViews>
    <workbookView xWindow="-120" yWindow="-120" windowWidth="19440" windowHeight="11160" firstSheet="2" activeTab="2" xr2:uid="{00000000-000D-0000-FFFF-FFFF00000000}"/>
  </bookViews>
  <sheets>
    <sheet name="Población en Censos" sheetId="1" r:id="rId1"/>
    <sheet name="GBA-Población" sheetId="2" r:id="rId2"/>
    <sheet name="Mayo - GBA" sheetId="3" r:id="rId3"/>
    <sheet name="Oct - GBA" sheetId="4" r:id="rId4"/>
    <sheet name="1°trim - GBA" sheetId="5" r:id="rId5"/>
    <sheet name="2°trim - GBA" sheetId="8" r:id="rId6"/>
    <sheet name="3°trim - GBA" sheetId="9" r:id="rId7"/>
    <sheet name="4°trim - GBA" sheetId="10" r:id="rId8"/>
  </sheets>
  <externalReferences>
    <externalReference r:id="rId9"/>
    <externalReference r:id="rId10"/>
    <externalReference r:id="rId11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5" i="4" l="1" a="1"/>
  <c r="G17" i="4" s="1"/>
  <c r="F15" i="4" a="1"/>
  <c r="F17" i="4" s="1"/>
  <c r="D15" i="4" a="1"/>
  <c r="D17" i="4" s="1"/>
  <c r="G8" i="4" a="1"/>
  <c r="F8" i="4" a="1"/>
  <c r="D8" i="4" a="1"/>
  <c r="C15" i="4" a="1"/>
  <c r="C15" i="4" s="1"/>
  <c r="C16" i="4"/>
  <c r="C17" i="4"/>
  <c r="C8" i="4" a="1"/>
  <c r="C8" i="4" s="1"/>
  <c r="G7" i="3" a="1"/>
  <c r="G18" i="3" s="1"/>
  <c r="F7" i="3" a="1"/>
  <c r="F19" i="3" s="1"/>
  <c r="D12" i="4" l="1"/>
  <c r="D9" i="4"/>
  <c r="F12" i="4"/>
  <c r="F9" i="4"/>
  <c r="G12" i="4"/>
  <c r="G10" i="4"/>
  <c r="G9" i="4"/>
  <c r="G15" i="4"/>
  <c r="G16" i="4"/>
  <c r="F15" i="4"/>
  <c r="F16" i="4"/>
  <c r="E17" i="4"/>
  <c r="D15" i="4"/>
  <c r="E15" i="4" s="1"/>
  <c r="D16" i="4"/>
  <c r="E16" i="4" s="1"/>
  <c r="G11" i="4"/>
  <c r="G8" i="4"/>
  <c r="F10" i="4"/>
  <c r="F11" i="4"/>
  <c r="F8" i="4"/>
  <c r="D10" i="4"/>
  <c r="D11" i="4"/>
  <c r="D8" i="4"/>
  <c r="E8" i="4" s="1"/>
  <c r="C11" i="4"/>
  <c r="C9" i="4"/>
  <c r="C10" i="4"/>
  <c r="C12" i="4"/>
  <c r="G7" i="3"/>
  <c r="G11" i="3"/>
  <c r="G15" i="3"/>
  <c r="G19" i="3"/>
  <c r="G8" i="3"/>
  <c r="G12" i="3"/>
  <c r="G16" i="3"/>
  <c r="G9" i="3"/>
  <c r="G13" i="3"/>
  <c r="G17" i="3"/>
  <c r="G10" i="3"/>
  <c r="G14" i="3"/>
  <c r="F8" i="3"/>
  <c r="F12" i="3"/>
  <c r="F16" i="3"/>
  <c r="F9" i="3"/>
  <c r="F13" i="3"/>
  <c r="F17" i="3"/>
  <c r="F10" i="3"/>
  <c r="F14" i="3"/>
  <c r="F18" i="3"/>
  <c r="F7" i="3"/>
  <c r="F11" i="3"/>
  <c r="F15" i="3"/>
  <c r="E11" i="4" l="1"/>
  <c r="E10" i="4"/>
  <c r="E9" i="4"/>
  <c r="E12" i="4"/>
  <c r="D7" i="3" a="1"/>
  <c r="C7" i="3" a="1"/>
  <c r="C7" i="3" s="1"/>
  <c r="C10" i="3"/>
  <c r="C14" i="3"/>
  <c r="C18" i="3"/>
  <c r="Y36" i="3"/>
  <c r="X36" i="3" s="1"/>
  <c r="Y35" i="3"/>
  <c r="X35" i="3" s="1"/>
  <c r="Y34" i="3"/>
  <c r="X34" i="3" s="1"/>
  <c r="Y33" i="3"/>
  <c r="X33" i="3" s="1"/>
  <c r="Y32" i="3"/>
  <c r="X32" i="3" s="1"/>
  <c r="Y31" i="3"/>
  <c r="X31" i="3" s="1"/>
  <c r="Y30" i="3"/>
  <c r="X30" i="3" s="1"/>
  <c r="Y29" i="3"/>
  <c r="X29" i="3" s="1"/>
  <c r="Y28" i="3"/>
  <c r="X28" i="3" s="1"/>
  <c r="Y27" i="3"/>
  <c r="X27" i="3" s="1"/>
  <c r="Y26" i="3"/>
  <c r="X26" i="3" s="1"/>
  <c r="Y25" i="3"/>
  <c r="X25" i="3" s="1"/>
  <c r="Y24" i="3"/>
  <c r="X24" i="3" s="1"/>
  <c r="Y23" i="3"/>
  <c r="X23" i="3" s="1"/>
  <c r="Y22" i="3"/>
  <c r="X22" i="3" s="1"/>
  <c r="Y21" i="3"/>
  <c r="X21" i="3" s="1"/>
  <c r="Y20" i="3"/>
  <c r="X20" i="3" s="1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Y35" i="4"/>
  <c r="X35" i="4" s="1"/>
  <c r="Y34" i="4"/>
  <c r="X34" i="4" s="1"/>
  <c r="Y33" i="4"/>
  <c r="X33" i="4" s="1"/>
  <c r="Y32" i="4"/>
  <c r="X32" i="4" s="1"/>
  <c r="Y31" i="4"/>
  <c r="X31" i="4" s="1"/>
  <c r="Y30" i="4"/>
  <c r="X30" i="4" s="1"/>
  <c r="Y29" i="4"/>
  <c r="X29" i="4" s="1"/>
  <c r="Y28" i="4"/>
  <c r="X28" i="4" s="1"/>
  <c r="Y27" i="4"/>
  <c r="X27" i="4" s="1"/>
  <c r="Y26" i="4"/>
  <c r="X26" i="4" s="1"/>
  <c r="Y25" i="4"/>
  <c r="X25" i="4" s="1"/>
  <c r="Y24" i="4"/>
  <c r="X24" i="4" s="1"/>
  <c r="Y23" i="4"/>
  <c r="X23" i="4" s="1"/>
  <c r="Y22" i="4"/>
  <c r="X22" i="4" s="1"/>
  <c r="Y21" i="4"/>
  <c r="X21" i="4" s="1"/>
  <c r="Y20" i="4"/>
  <c r="X20" i="4" s="1"/>
  <c r="Y19" i="4"/>
  <c r="X19" i="4" s="1"/>
  <c r="Y18" i="4"/>
  <c r="X18" i="4" s="1"/>
  <c r="Y13" i="4"/>
  <c r="X13" i="4" s="1"/>
  <c r="Y7" i="4"/>
  <c r="X7" i="4" s="1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3" i="4"/>
  <c r="L7" i="4"/>
  <c r="D19" i="3" l="1"/>
  <c r="D17" i="3"/>
  <c r="D16" i="3"/>
  <c r="D13" i="3"/>
  <c r="D12" i="3"/>
  <c r="D9" i="3"/>
  <c r="D8" i="3"/>
  <c r="D10" i="3"/>
  <c r="E10" i="3" s="1"/>
  <c r="D14" i="3"/>
  <c r="E14" i="3" s="1"/>
  <c r="D18" i="3"/>
  <c r="E18" i="3" s="1"/>
  <c r="D7" i="3"/>
  <c r="E7" i="3" s="1"/>
  <c r="D11" i="3"/>
  <c r="D15" i="3"/>
  <c r="C17" i="3"/>
  <c r="C13" i="3"/>
  <c r="C9" i="3"/>
  <c r="C16" i="3"/>
  <c r="C12" i="3"/>
  <c r="C8" i="3"/>
  <c r="C19" i="3"/>
  <c r="C15" i="3"/>
  <c r="C11" i="3"/>
  <c r="M17" i="10"/>
  <c r="L17" i="10"/>
  <c r="E17" i="10"/>
  <c r="M16" i="10"/>
  <c r="L16" i="10"/>
  <c r="E16" i="10"/>
  <c r="M15" i="10"/>
  <c r="L15" i="10"/>
  <c r="E15" i="10"/>
  <c r="M14" i="10"/>
  <c r="L14" i="10"/>
  <c r="E14" i="10"/>
  <c r="M13" i="10"/>
  <c r="L13" i="10"/>
  <c r="E13" i="10"/>
  <c r="M12" i="10"/>
  <c r="L12" i="10"/>
  <c r="E12" i="10"/>
  <c r="M11" i="10"/>
  <c r="L11" i="10"/>
  <c r="E11" i="10"/>
  <c r="M10" i="10"/>
  <c r="L10" i="10"/>
  <c r="E10" i="10"/>
  <c r="M9" i="10"/>
  <c r="L9" i="10"/>
  <c r="E9" i="10"/>
  <c r="M8" i="10"/>
  <c r="L8" i="10"/>
  <c r="E8" i="10"/>
  <c r="M7" i="10"/>
  <c r="L7" i="10"/>
  <c r="E7" i="10"/>
  <c r="P17" i="10"/>
  <c r="O17" i="10" s="1"/>
  <c r="G17" i="10" s="1"/>
  <c r="P16" i="10"/>
  <c r="O16" i="10" s="1"/>
  <c r="F16" i="10" s="1"/>
  <c r="P15" i="10"/>
  <c r="O15" i="10" s="1"/>
  <c r="G15" i="10" s="1"/>
  <c r="P14" i="10"/>
  <c r="O14" i="10" s="1"/>
  <c r="F14" i="10" s="1"/>
  <c r="P13" i="10"/>
  <c r="O13" i="10" s="1"/>
  <c r="G13" i="10" s="1"/>
  <c r="P12" i="10"/>
  <c r="O12" i="10" s="1"/>
  <c r="F12" i="10" s="1"/>
  <c r="P11" i="10"/>
  <c r="O11" i="10" s="1"/>
  <c r="G11" i="10" s="1"/>
  <c r="P10" i="10"/>
  <c r="O10" i="10" s="1"/>
  <c r="F10" i="10" s="1"/>
  <c r="P9" i="10"/>
  <c r="O9" i="10" s="1"/>
  <c r="G9" i="10" s="1"/>
  <c r="P8" i="10"/>
  <c r="O8" i="10" s="1"/>
  <c r="F8" i="10" s="1"/>
  <c r="P7" i="10"/>
  <c r="O7" i="10" s="1"/>
  <c r="G7" i="10" s="1"/>
  <c r="M17" i="9"/>
  <c r="L17" i="9"/>
  <c r="E17" i="9"/>
  <c r="M16" i="9"/>
  <c r="L16" i="9"/>
  <c r="E16" i="9"/>
  <c r="M15" i="9"/>
  <c r="L15" i="9"/>
  <c r="E15" i="9"/>
  <c r="M14" i="9"/>
  <c r="L14" i="9"/>
  <c r="E14" i="9"/>
  <c r="M13" i="9"/>
  <c r="L13" i="9"/>
  <c r="E13" i="9"/>
  <c r="M12" i="9"/>
  <c r="L12" i="9"/>
  <c r="E12" i="9"/>
  <c r="M10" i="9"/>
  <c r="L10" i="9"/>
  <c r="E10" i="9"/>
  <c r="M9" i="9"/>
  <c r="L9" i="9"/>
  <c r="E9" i="9"/>
  <c r="M8" i="9"/>
  <c r="L8" i="9"/>
  <c r="E8" i="9"/>
  <c r="M7" i="9"/>
  <c r="L7" i="9"/>
  <c r="E7" i="9"/>
  <c r="P17" i="9"/>
  <c r="O17" i="9" s="1"/>
  <c r="F17" i="9" s="1"/>
  <c r="P16" i="9"/>
  <c r="O16" i="9" s="1"/>
  <c r="G16" i="9" s="1"/>
  <c r="P15" i="9"/>
  <c r="O15" i="9" s="1"/>
  <c r="F15" i="9" s="1"/>
  <c r="P14" i="9"/>
  <c r="O14" i="9" s="1"/>
  <c r="G14" i="9" s="1"/>
  <c r="P13" i="9"/>
  <c r="O13" i="9" s="1"/>
  <c r="F13" i="9" s="1"/>
  <c r="P12" i="9"/>
  <c r="O12" i="9" s="1"/>
  <c r="G12" i="9" s="1"/>
  <c r="P10" i="9"/>
  <c r="O10" i="9" s="1"/>
  <c r="F10" i="9" s="1"/>
  <c r="P9" i="9"/>
  <c r="O9" i="9" s="1"/>
  <c r="G9" i="9" s="1"/>
  <c r="P8" i="9"/>
  <c r="O8" i="9" s="1"/>
  <c r="F8" i="9" s="1"/>
  <c r="P7" i="9"/>
  <c r="O7" i="9" s="1"/>
  <c r="G7" i="9" s="1"/>
  <c r="M17" i="8"/>
  <c r="L17" i="8"/>
  <c r="E17" i="8"/>
  <c r="M16" i="8"/>
  <c r="L16" i="8"/>
  <c r="E16" i="8"/>
  <c r="M15" i="8"/>
  <c r="L15" i="8"/>
  <c r="E15" i="8"/>
  <c r="M14" i="8"/>
  <c r="L14" i="8"/>
  <c r="E14" i="8"/>
  <c r="M13" i="8"/>
  <c r="L13" i="8"/>
  <c r="E13" i="8"/>
  <c r="M12" i="8"/>
  <c r="L12" i="8"/>
  <c r="E12" i="8"/>
  <c r="M11" i="8"/>
  <c r="L11" i="8"/>
  <c r="E11" i="8"/>
  <c r="M10" i="8"/>
  <c r="L10" i="8"/>
  <c r="E10" i="8"/>
  <c r="M9" i="8"/>
  <c r="L9" i="8"/>
  <c r="E9" i="8"/>
  <c r="M8" i="8"/>
  <c r="L8" i="8"/>
  <c r="E8" i="8"/>
  <c r="P17" i="8"/>
  <c r="O17" i="8" s="1"/>
  <c r="F17" i="8" s="1"/>
  <c r="P16" i="8"/>
  <c r="K16" i="8" s="1"/>
  <c r="P15" i="8"/>
  <c r="J15" i="8" s="1"/>
  <c r="P14" i="8"/>
  <c r="K14" i="8" s="1"/>
  <c r="P13" i="8"/>
  <c r="J13" i="8" s="1"/>
  <c r="P12" i="8"/>
  <c r="K12" i="8" s="1"/>
  <c r="P11" i="8"/>
  <c r="J11" i="8" s="1"/>
  <c r="P10" i="8"/>
  <c r="K10" i="8" s="1"/>
  <c r="P9" i="8"/>
  <c r="J9" i="8" s="1"/>
  <c r="P8" i="8"/>
  <c r="K8" i="8" s="1"/>
  <c r="M17" i="5"/>
  <c r="L17" i="5"/>
  <c r="E17" i="5"/>
  <c r="M16" i="5"/>
  <c r="L16" i="5"/>
  <c r="E16" i="5"/>
  <c r="M15" i="5"/>
  <c r="L15" i="5"/>
  <c r="E15" i="5"/>
  <c r="M14" i="5"/>
  <c r="L14" i="5"/>
  <c r="E14" i="5"/>
  <c r="M13" i="5"/>
  <c r="L13" i="5"/>
  <c r="E13" i="5"/>
  <c r="M12" i="5"/>
  <c r="L12" i="5"/>
  <c r="E12" i="5"/>
  <c r="M11" i="5"/>
  <c r="L11" i="5"/>
  <c r="E11" i="5"/>
  <c r="M10" i="5"/>
  <c r="L10" i="5"/>
  <c r="E10" i="5"/>
  <c r="M9" i="5"/>
  <c r="L9" i="5"/>
  <c r="E9" i="5"/>
  <c r="M8" i="5"/>
  <c r="L8" i="5"/>
  <c r="E8" i="5"/>
  <c r="P17" i="5"/>
  <c r="K17" i="5" s="1"/>
  <c r="P16" i="5"/>
  <c r="J16" i="5" s="1"/>
  <c r="P15" i="5"/>
  <c r="K15" i="5" s="1"/>
  <c r="P14" i="5"/>
  <c r="J14" i="5" s="1"/>
  <c r="P13" i="5"/>
  <c r="K13" i="5" s="1"/>
  <c r="P12" i="5"/>
  <c r="J12" i="5" s="1"/>
  <c r="P11" i="5"/>
  <c r="K11" i="5" s="1"/>
  <c r="P10" i="5"/>
  <c r="J10" i="5" s="1"/>
  <c r="P9" i="5"/>
  <c r="K9" i="5" s="1"/>
  <c r="P8" i="5"/>
  <c r="J8" i="5" s="1"/>
  <c r="A8" i="10"/>
  <c r="A9" i="10" s="1"/>
  <c r="A10" i="10" s="1"/>
  <c r="A11" i="10" s="1"/>
  <c r="A12" i="10" s="1"/>
  <c r="A13" i="10" s="1"/>
  <c r="A14" i="10" s="1"/>
  <c r="A15" i="10" s="1"/>
  <c r="A16" i="10" s="1"/>
  <c r="A17" i="10" s="1"/>
  <c r="A8" i="9"/>
  <c r="A9" i="9" s="1"/>
  <c r="A10" i="9" s="1"/>
  <c r="A11" i="9" s="1"/>
  <c r="A12" i="9" s="1"/>
  <c r="A13" i="9" s="1"/>
  <c r="A14" i="9" s="1"/>
  <c r="A15" i="9" s="1"/>
  <c r="A16" i="9" s="1"/>
  <c r="A17" i="9" s="1"/>
  <c r="A8" i="8"/>
  <c r="A9" i="8" s="1"/>
  <c r="A10" i="8" s="1"/>
  <c r="A11" i="8" s="1"/>
  <c r="A12" i="8" s="1"/>
  <c r="A13" i="8" s="1"/>
  <c r="A14" i="8" s="1"/>
  <c r="A15" i="8" s="1"/>
  <c r="A16" i="8" s="1"/>
  <c r="A17" i="8" s="1"/>
  <c r="A8" i="5"/>
  <c r="A9" i="5" s="1"/>
  <c r="A10" i="5" s="1"/>
  <c r="A11" i="5" s="1"/>
  <c r="A12" i="5" s="1"/>
  <c r="A13" i="5" s="1"/>
  <c r="A14" i="5" s="1"/>
  <c r="A15" i="5" s="1"/>
  <c r="A16" i="5" s="1"/>
  <c r="A17" i="5" s="1"/>
  <c r="E35" i="4"/>
  <c r="P35" i="4"/>
  <c r="J35" i="4" s="1"/>
  <c r="E34" i="4"/>
  <c r="P34" i="4"/>
  <c r="J34" i="4" s="1"/>
  <c r="E33" i="4"/>
  <c r="P33" i="4"/>
  <c r="J33" i="4" s="1"/>
  <c r="E32" i="4"/>
  <c r="P32" i="4"/>
  <c r="J32" i="4" s="1"/>
  <c r="E31" i="4"/>
  <c r="P31" i="4"/>
  <c r="J31" i="4" s="1"/>
  <c r="E30" i="4"/>
  <c r="P30" i="4"/>
  <c r="J30" i="4" s="1"/>
  <c r="E29" i="4"/>
  <c r="P29" i="4"/>
  <c r="J29" i="4" s="1"/>
  <c r="E28" i="4"/>
  <c r="P28" i="4"/>
  <c r="J28" i="4" s="1"/>
  <c r="E27" i="4"/>
  <c r="P27" i="4"/>
  <c r="J27" i="4" s="1"/>
  <c r="E26" i="4"/>
  <c r="P26" i="4"/>
  <c r="J26" i="4" s="1"/>
  <c r="E25" i="4"/>
  <c r="P25" i="4"/>
  <c r="J25" i="4" s="1"/>
  <c r="E24" i="4"/>
  <c r="P24" i="4"/>
  <c r="J24" i="4" s="1"/>
  <c r="E23" i="4"/>
  <c r="P23" i="4"/>
  <c r="J23" i="4" s="1"/>
  <c r="E22" i="4"/>
  <c r="P22" i="4"/>
  <c r="J22" i="4" s="1"/>
  <c r="E21" i="4"/>
  <c r="P21" i="4"/>
  <c r="J21" i="4" s="1"/>
  <c r="E20" i="4"/>
  <c r="P20" i="4"/>
  <c r="J20" i="4" s="1"/>
  <c r="E19" i="4"/>
  <c r="P19" i="4"/>
  <c r="J19" i="4" s="1"/>
  <c r="E18" i="4"/>
  <c r="P18" i="4"/>
  <c r="J18" i="4" s="1"/>
  <c r="E14" i="4"/>
  <c r="P14" i="4"/>
  <c r="J14" i="4" s="1"/>
  <c r="E13" i="4"/>
  <c r="P13" i="4"/>
  <c r="J13" i="4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E7" i="4"/>
  <c r="P7" i="4"/>
  <c r="K7" i="4" s="1"/>
  <c r="E36" i="3"/>
  <c r="P36" i="3"/>
  <c r="J36" i="3" s="1"/>
  <c r="E35" i="3"/>
  <c r="P35" i="3"/>
  <c r="J35" i="3" s="1"/>
  <c r="E34" i="3"/>
  <c r="P34" i="3"/>
  <c r="J34" i="3" s="1"/>
  <c r="E33" i="3"/>
  <c r="P33" i="3"/>
  <c r="J33" i="3" s="1"/>
  <c r="E32" i="3"/>
  <c r="P32" i="3"/>
  <c r="J32" i="3" s="1"/>
  <c r="E31" i="3"/>
  <c r="P31" i="3"/>
  <c r="J31" i="3" s="1"/>
  <c r="E30" i="3"/>
  <c r="P30" i="3"/>
  <c r="J30" i="3" s="1"/>
  <c r="E29" i="3"/>
  <c r="P29" i="3"/>
  <c r="J29" i="3" s="1"/>
  <c r="E28" i="3"/>
  <c r="P28" i="3"/>
  <c r="J28" i="3" s="1"/>
  <c r="E27" i="3"/>
  <c r="P27" i="3"/>
  <c r="J27" i="3" s="1"/>
  <c r="E26" i="3"/>
  <c r="P26" i="3"/>
  <c r="J26" i="3" s="1"/>
  <c r="E25" i="3"/>
  <c r="P25" i="3"/>
  <c r="J25" i="3" s="1"/>
  <c r="E24" i="3"/>
  <c r="P24" i="3"/>
  <c r="J24" i="3" s="1"/>
  <c r="E23" i="3"/>
  <c r="P23" i="3"/>
  <c r="J23" i="3" s="1"/>
  <c r="E22" i="3"/>
  <c r="P22" i="3"/>
  <c r="J22" i="3" s="1"/>
  <c r="E21" i="3"/>
  <c r="P21" i="3"/>
  <c r="J21" i="3" s="1"/>
  <c r="E20" i="3"/>
  <c r="P20" i="3"/>
  <c r="J20" i="3" s="1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D5" i="2"/>
  <c r="H5" i="2"/>
  <c r="I5" i="2"/>
  <c r="J5" i="2"/>
  <c r="D6" i="2"/>
  <c r="F6" i="2"/>
  <c r="G6" i="2" s="1"/>
  <c r="D7" i="2"/>
  <c r="F7" i="2"/>
  <c r="G7" i="2" s="1"/>
  <c r="D8" i="2"/>
  <c r="F8" i="2"/>
  <c r="G8" i="2" s="1"/>
  <c r="D9" i="2"/>
  <c r="F9" i="2"/>
  <c r="G9" i="2" s="1"/>
  <c r="D10" i="2"/>
  <c r="F10" i="2"/>
  <c r="G10" i="2" s="1"/>
  <c r="D11" i="2"/>
  <c r="H11" i="2"/>
  <c r="I11" i="2"/>
  <c r="J11" i="2"/>
  <c r="D12" i="2"/>
  <c r="F12" i="2"/>
  <c r="G12" i="2" s="1"/>
  <c r="D13" i="2"/>
  <c r="F13" i="2"/>
  <c r="G13" i="2" s="1"/>
  <c r="D14" i="2"/>
  <c r="F14" i="2"/>
  <c r="G14" i="2" s="1"/>
  <c r="D15" i="2"/>
  <c r="F15" i="2"/>
  <c r="G15" i="2" s="1"/>
  <c r="T15" i="2"/>
  <c r="D16" i="2"/>
  <c r="F16" i="2"/>
  <c r="G16" i="2" s="1"/>
  <c r="D17" i="2"/>
  <c r="H17" i="2"/>
  <c r="I17" i="2"/>
  <c r="J17" i="2"/>
  <c r="D18" i="2"/>
  <c r="H18" i="2"/>
  <c r="I18" i="2"/>
  <c r="J18" i="2"/>
  <c r="D19" i="2"/>
  <c r="H19" i="2"/>
  <c r="I19" i="2"/>
  <c r="J19" i="2"/>
  <c r="D20" i="2"/>
  <c r="H20" i="2"/>
  <c r="I20" i="2"/>
  <c r="J20" i="2"/>
  <c r="D21" i="2"/>
  <c r="H21" i="2"/>
  <c r="I21" i="2"/>
  <c r="J21" i="2"/>
  <c r="D22" i="2"/>
  <c r="H22" i="2"/>
  <c r="I22" i="2"/>
  <c r="J22" i="2"/>
  <c r="D23" i="2"/>
  <c r="H23" i="2"/>
  <c r="I23" i="2"/>
  <c r="J23" i="2"/>
  <c r="D24" i="2"/>
  <c r="H24" i="2"/>
  <c r="I24" i="2"/>
  <c r="J24" i="2"/>
  <c r="D25" i="2"/>
  <c r="D26" i="2"/>
  <c r="H26" i="2"/>
  <c r="I26" i="2"/>
  <c r="J26" i="2"/>
  <c r="D27" i="2"/>
  <c r="H27" i="2"/>
  <c r="I27" i="2"/>
  <c r="J27" i="2"/>
  <c r="D28" i="2"/>
  <c r="H28" i="2"/>
  <c r="I28" i="2"/>
  <c r="J28" i="2"/>
  <c r="D29" i="2"/>
  <c r="H29" i="2"/>
  <c r="I29" i="2"/>
  <c r="J29" i="2"/>
  <c r="D30" i="2"/>
  <c r="H30" i="2"/>
  <c r="I30" i="2"/>
  <c r="J30" i="2"/>
  <c r="D31" i="2"/>
  <c r="H31" i="2"/>
  <c r="I31" i="2"/>
  <c r="J31" i="2"/>
  <c r="D32" i="2"/>
  <c r="H32" i="2"/>
  <c r="I32" i="2"/>
  <c r="J32" i="2"/>
  <c r="D33" i="2"/>
  <c r="H33" i="2"/>
  <c r="I33" i="2"/>
  <c r="J33" i="2"/>
  <c r="D34" i="2"/>
  <c r="H34" i="2"/>
  <c r="I34" i="2"/>
  <c r="J34" i="2"/>
  <c r="D35" i="2"/>
  <c r="H35" i="2"/>
  <c r="I35" i="2"/>
  <c r="J35" i="2"/>
  <c r="D36" i="2"/>
  <c r="H36" i="2"/>
  <c r="I36" i="2"/>
  <c r="J36" i="2"/>
  <c r="D37" i="2"/>
  <c r="H37" i="2"/>
  <c r="I37" i="2"/>
  <c r="J37" i="2"/>
  <c r="D38" i="2"/>
  <c r="D39" i="2"/>
  <c r="H39" i="2"/>
  <c r="I39" i="2"/>
  <c r="J39" i="2"/>
  <c r="D40" i="2"/>
  <c r="H40" i="2"/>
  <c r="I40" i="2"/>
  <c r="J40" i="2"/>
  <c r="D41" i="2"/>
  <c r="H41" i="2"/>
  <c r="I41" i="2"/>
  <c r="J41" i="2"/>
  <c r="D42" i="2"/>
  <c r="H42" i="2"/>
  <c r="I42" i="2"/>
  <c r="J42" i="2"/>
  <c r="D43" i="2"/>
  <c r="H43" i="2"/>
  <c r="I43" i="2"/>
  <c r="J43" i="2"/>
  <c r="D44" i="2"/>
  <c r="D45" i="2"/>
  <c r="D5" i="1"/>
  <c r="E5" i="1" s="1"/>
  <c r="D6" i="1"/>
  <c r="E6" i="1" s="1"/>
  <c r="D7" i="1"/>
  <c r="E7" i="1" s="1"/>
  <c r="D8" i="1"/>
  <c r="E8" i="1" s="1"/>
  <c r="E15" i="3" l="1"/>
  <c r="E11" i="3"/>
  <c r="E8" i="3"/>
  <c r="E9" i="3"/>
  <c r="E12" i="3"/>
  <c r="E13" i="3"/>
  <c r="E16" i="3"/>
  <c r="E17" i="3"/>
  <c r="E19" i="3"/>
  <c r="O8" i="8"/>
  <c r="G8" i="8" s="1"/>
  <c r="O9" i="8"/>
  <c r="F9" i="8" s="1"/>
  <c r="O10" i="8"/>
  <c r="G10" i="8" s="1"/>
  <c r="O11" i="8"/>
  <c r="F11" i="8" s="1"/>
  <c r="O12" i="8"/>
  <c r="G12" i="8" s="1"/>
  <c r="O13" i="8"/>
  <c r="F13" i="8" s="1"/>
  <c r="O14" i="8"/>
  <c r="G14" i="8" s="1"/>
  <c r="O15" i="8"/>
  <c r="F15" i="8" s="1"/>
  <c r="O16" i="8"/>
  <c r="G16" i="8" s="1"/>
  <c r="D7" i="10"/>
  <c r="F7" i="10"/>
  <c r="H7" i="10"/>
  <c r="J7" i="10"/>
  <c r="C8" i="10"/>
  <c r="G8" i="10"/>
  <c r="I8" i="10"/>
  <c r="K8" i="10"/>
  <c r="D9" i="10"/>
  <c r="F9" i="10"/>
  <c r="H9" i="10"/>
  <c r="J9" i="10"/>
  <c r="C10" i="10"/>
  <c r="G10" i="10"/>
  <c r="I10" i="10"/>
  <c r="K10" i="10"/>
  <c r="D11" i="10"/>
  <c r="F11" i="10"/>
  <c r="H11" i="10"/>
  <c r="J11" i="10"/>
  <c r="C12" i="10"/>
  <c r="G12" i="10"/>
  <c r="I12" i="10"/>
  <c r="K12" i="10"/>
  <c r="D13" i="10"/>
  <c r="F13" i="10"/>
  <c r="H13" i="10"/>
  <c r="J13" i="10"/>
  <c r="C14" i="10"/>
  <c r="G14" i="10"/>
  <c r="I14" i="10"/>
  <c r="K14" i="10"/>
  <c r="D15" i="10"/>
  <c r="F15" i="10"/>
  <c r="H15" i="10"/>
  <c r="J15" i="10"/>
  <c r="C16" i="10"/>
  <c r="G16" i="10"/>
  <c r="I16" i="10"/>
  <c r="K16" i="10"/>
  <c r="D17" i="10"/>
  <c r="F17" i="10"/>
  <c r="H17" i="10"/>
  <c r="J17" i="10"/>
  <c r="O36" i="3"/>
  <c r="F36" i="3" s="1"/>
  <c r="C7" i="10"/>
  <c r="I7" i="10"/>
  <c r="K7" i="10"/>
  <c r="D8" i="10"/>
  <c r="H8" i="10"/>
  <c r="J8" i="10"/>
  <c r="C9" i="10"/>
  <c r="I9" i="10"/>
  <c r="K9" i="10"/>
  <c r="D10" i="10"/>
  <c r="H10" i="10"/>
  <c r="J10" i="10"/>
  <c r="C11" i="10"/>
  <c r="I11" i="10"/>
  <c r="K11" i="10"/>
  <c r="D12" i="10"/>
  <c r="H12" i="10"/>
  <c r="J12" i="10"/>
  <c r="C13" i="10"/>
  <c r="I13" i="10"/>
  <c r="K13" i="10"/>
  <c r="D14" i="10"/>
  <c r="H14" i="10"/>
  <c r="J14" i="10"/>
  <c r="C15" i="10"/>
  <c r="I15" i="10"/>
  <c r="K15" i="10"/>
  <c r="D16" i="10"/>
  <c r="H16" i="10"/>
  <c r="J16" i="10"/>
  <c r="C17" i="10"/>
  <c r="I17" i="10"/>
  <c r="K17" i="10"/>
  <c r="D7" i="9"/>
  <c r="F7" i="9"/>
  <c r="H7" i="9"/>
  <c r="J7" i="9"/>
  <c r="C8" i="9"/>
  <c r="G8" i="9"/>
  <c r="I8" i="9"/>
  <c r="K8" i="9"/>
  <c r="D9" i="9"/>
  <c r="F9" i="9"/>
  <c r="H9" i="9"/>
  <c r="J9" i="9"/>
  <c r="C10" i="9"/>
  <c r="G10" i="9"/>
  <c r="I10" i="9"/>
  <c r="K10" i="9"/>
  <c r="D12" i="9"/>
  <c r="F12" i="9"/>
  <c r="H12" i="9"/>
  <c r="J12" i="9"/>
  <c r="C13" i="9"/>
  <c r="G13" i="9"/>
  <c r="I13" i="9"/>
  <c r="K13" i="9"/>
  <c r="D14" i="9"/>
  <c r="F14" i="9"/>
  <c r="H14" i="9"/>
  <c r="J14" i="9"/>
  <c r="C15" i="9"/>
  <c r="G15" i="9"/>
  <c r="I15" i="9"/>
  <c r="K15" i="9"/>
  <c r="D16" i="9"/>
  <c r="F16" i="9"/>
  <c r="H16" i="9"/>
  <c r="J16" i="9"/>
  <c r="C17" i="9"/>
  <c r="G17" i="9"/>
  <c r="I17" i="9"/>
  <c r="K17" i="9"/>
  <c r="C7" i="9"/>
  <c r="I7" i="9"/>
  <c r="K7" i="9"/>
  <c r="D8" i="9"/>
  <c r="H8" i="9"/>
  <c r="J8" i="9"/>
  <c r="C9" i="9"/>
  <c r="I9" i="9"/>
  <c r="K9" i="9"/>
  <c r="D10" i="9"/>
  <c r="H10" i="9"/>
  <c r="J10" i="9"/>
  <c r="C12" i="9"/>
  <c r="I12" i="9"/>
  <c r="K12" i="9"/>
  <c r="D13" i="9"/>
  <c r="H13" i="9"/>
  <c r="J13" i="9"/>
  <c r="C14" i="9"/>
  <c r="I14" i="9"/>
  <c r="K14" i="9"/>
  <c r="D15" i="9"/>
  <c r="H15" i="9"/>
  <c r="J15" i="9"/>
  <c r="C16" i="9"/>
  <c r="I16" i="9"/>
  <c r="K16" i="9"/>
  <c r="D17" i="9"/>
  <c r="H17" i="9"/>
  <c r="J17" i="9"/>
  <c r="D8" i="8"/>
  <c r="F8" i="8"/>
  <c r="H8" i="8"/>
  <c r="J8" i="8"/>
  <c r="C9" i="8"/>
  <c r="G9" i="8"/>
  <c r="I9" i="8"/>
  <c r="K9" i="8"/>
  <c r="D10" i="8"/>
  <c r="F10" i="8"/>
  <c r="H10" i="8"/>
  <c r="J10" i="8"/>
  <c r="C11" i="8"/>
  <c r="G11" i="8"/>
  <c r="I11" i="8"/>
  <c r="K11" i="8"/>
  <c r="D12" i="8"/>
  <c r="F12" i="8"/>
  <c r="H12" i="8"/>
  <c r="J12" i="8"/>
  <c r="C13" i="8"/>
  <c r="G13" i="8"/>
  <c r="I13" i="8"/>
  <c r="K13" i="8"/>
  <c r="D14" i="8"/>
  <c r="F14" i="8"/>
  <c r="H14" i="8"/>
  <c r="J14" i="8"/>
  <c r="C15" i="8"/>
  <c r="G15" i="8"/>
  <c r="I15" i="8"/>
  <c r="K15" i="8"/>
  <c r="D16" i="8"/>
  <c r="F16" i="8"/>
  <c r="H16" i="8"/>
  <c r="J16" i="8"/>
  <c r="C17" i="8"/>
  <c r="G17" i="8"/>
  <c r="I17" i="8"/>
  <c r="K17" i="8"/>
  <c r="I8" i="8"/>
  <c r="D9" i="8"/>
  <c r="H9" i="8"/>
  <c r="I10" i="8"/>
  <c r="D11" i="8"/>
  <c r="H11" i="8"/>
  <c r="I12" i="8"/>
  <c r="D13" i="8"/>
  <c r="H13" i="8"/>
  <c r="I14" i="8"/>
  <c r="D15" i="8"/>
  <c r="H15" i="8"/>
  <c r="I16" i="8"/>
  <c r="D17" i="8"/>
  <c r="H17" i="8"/>
  <c r="J17" i="8"/>
  <c r="O8" i="5"/>
  <c r="F8" i="5" s="1"/>
  <c r="O9" i="5"/>
  <c r="O10" i="5"/>
  <c r="O11" i="5"/>
  <c r="O12" i="5"/>
  <c r="O13" i="5"/>
  <c r="O14" i="5"/>
  <c r="O15" i="5"/>
  <c r="O16" i="5"/>
  <c r="O17" i="5"/>
  <c r="I8" i="5"/>
  <c r="K8" i="5"/>
  <c r="D9" i="5"/>
  <c r="H9" i="5"/>
  <c r="J9" i="5"/>
  <c r="I10" i="5"/>
  <c r="K10" i="5"/>
  <c r="D11" i="5"/>
  <c r="H11" i="5"/>
  <c r="J11" i="5"/>
  <c r="I12" i="5"/>
  <c r="K12" i="5"/>
  <c r="D13" i="5"/>
  <c r="H13" i="5"/>
  <c r="J13" i="5"/>
  <c r="I14" i="5"/>
  <c r="K14" i="5"/>
  <c r="D15" i="5"/>
  <c r="H15" i="5"/>
  <c r="J15" i="5"/>
  <c r="I16" i="5"/>
  <c r="K16" i="5"/>
  <c r="D17" i="5"/>
  <c r="H17" i="5"/>
  <c r="J17" i="5"/>
  <c r="D8" i="5"/>
  <c r="H8" i="5"/>
  <c r="I9" i="5"/>
  <c r="D10" i="5"/>
  <c r="H10" i="5"/>
  <c r="I11" i="5"/>
  <c r="D12" i="5"/>
  <c r="H12" i="5"/>
  <c r="I13" i="5"/>
  <c r="D14" i="5"/>
  <c r="H14" i="5"/>
  <c r="I15" i="5"/>
  <c r="D16" i="5"/>
  <c r="H16" i="5"/>
  <c r="I17" i="5"/>
  <c r="O13" i="4"/>
  <c r="F13" i="4" s="1"/>
  <c r="O26" i="4"/>
  <c r="F26" i="4" s="1"/>
  <c r="O23" i="4"/>
  <c r="F23" i="4" s="1"/>
  <c r="O23" i="3"/>
  <c r="F23" i="3" s="1"/>
  <c r="O25" i="4"/>
  <c r="F25" i="4" s="1"/>
  <c r="O14" i="4"/>
  <c r="F14" i="4" s="1"/>
  <c r="O24" i="4"/>
  <c r="F24" i="4" s="1"/>
  <c r="O21" i="3"/>
  <c r="F21" i="3" s="1"/>
  <c r="O25" i="3"/>
  <c r="F25" i="3" s="1"/>
  <c r="O34" i="3"/>
  <c r="F34" i="3" s="1"/>
  <c r="O20" i="3"/>
  <c r="F20" i="3" s="1"/>
  <c r="O22" i="3"/>
  <c r="F22" i="3" s="1"/>
  <c r="O24" i="3"/>
  <c r="F24" i="3" s="1"/>
  <c r="O26" i="3"/>
  <c r="F26" i="3" s="1"/>
  <c r="O35" i="3"/>
  <c r="F35" i="3" s="1"/>
  <c r="D7" i="4"/>
  <c r="H7" i="4"/>
  <c r="J7" i="4"/>
  <c r="C13" i="4"/>
  <c r="I13" i="4"/>
  <c r="K13" i="4"/>
  <c r="G14" i="4"/>
  <c r="I14" i="4"/>
  <c r="K14" i="4"/>
  <c r="O18" i="4"/>
  <c r="I18" i="4"/>
  <c r="K18" i="4"/>
  <c r="O19" i="4"/>
  <c r="I19" i="4"/>
  <c r="K19" i="4"/>
  <c r="O20" i="4"/>
  <c r="I20" i="4"/>
  <c r="K20" i="4"/>
  <c r="O21" i="4"/>
  <c r="I21" i="4"/>
  <c r="K21" i="4"/>
  <c r="O22" i="4"/>
  <c r="I22" i="4"/>
  <c r="K22" i="4"/>
  <c r="I23" i="4"/>
  <c r="K23" i="4"/>
  <c r="I24" i="4"/>
  <c r="K24" i="4"/>
  <c r="I25" i="4"/>
  <c r="K25" i="4"/>
  <c r="C26" i="4"/>
  <c r="I26" i="4"/>
  <c r="K26" i="4"/>
  <c r="O27" i="4"/>
  <c r="I27" i="4"/>
  <c r="K27" i="4"/>
  <c r="O28" i="4"/>
  <c r="I28" i="4"/>
  <c r="K28" i="4"/>
  <c r="O29" i="4"/>
  <c r="I29" i="4"/>
  <c r="K29" i="4"/>
  <c r="O30" i="4"/>
  <c r="I30" i="4"/>
  <c r="K30" i="4"/>
  <c r="O31" i="4"/>
  <c r="I31" i="4"/>
  <c r="K31" i="4"/>
  <c r="O32" i="4"/>
  <c r="I32" i="4"/>
  <c r="K32" i="4"/>
  <c r="O33" i="4"/>
  <c r="I33" i="4"/>
  <c r="K33" i="4"/>
  <c r="O34" i="4"/>
  <c r="I34" i="4"/>
  <c r="K34" i="4"/>
  <c r="O35" i="4"/>
  <c r="I35" i="4"/>
  <c r="K35" i="4"/>
  <c r="O7" i="4"/>
  <c r="I7" i="4"/>
  <c r="D13" i="4"/>
  <c r="H13" i="4"/>
  <c r="D14" i="4"/>
  <c r="H14" i="4"/>
  <c r="D18" i="4"/>
  <c r="H18" i="4"/>
  <c r="D19" i="4"/>
  <c r="H19" i="4"/>
  <c r="D20" i="4"/>
  <c r="H20" i="4"/>
  <c r="D21" i="4"/>
  <c r="H21" i="4"/>
  <c r="D22" i="4"/>
  <c r="H22" i="4"/>
  <c r="D23" i="4"/>
  <c r="H23" i="4"/>
  <c r="D24" i="4"/>
  <c r="H24" i="4"/>
  <c r="D25" i="4"/>
  <c r="H25" i="4"/>
  <c r="D26" i="4"/>
  <c r="H26" i="4"/>
  <c r="D27" i="4"/>
  <c r="H27" i="4"/>
  <c r="D28" i="4"/>
  <c r="H28" i="4"/>
  <c r="D29" i="4"/>
  <c r="H29" i="4"/>
  <c r="D30" i="4"/>
  <c r="H30" i="4"/>
  <c r="D31" i="4"/>
  <c r="H31" i="4"/>
  <c r="D32" i="4"/>
  <c r="H32" i="4"/>
  <c r="D33" i="4"/>
  <c r="H33" i="4"/>
  <c r="D34" i="4"/>
  <c r="H34" i="4"/>
  <c r="D35" i="4"/>
  <c r="H35" i="4"/>
  <c r="G20" i="3"/>
  <c r="I20" i="3"/>
  <c r="K20" i="3"/>
  <c r="C21" i="3"/>
  <c r="G21" i="3"/>
  <c r="I21" i="3"/>
  <c r="K21" i="3"/>
  <c r="C22" i="3"/>
  <c r="G22" i="3"/>
  <c r="I22" i="3"/>
  <c r="K22" i="3"/>
  <c r="C23" i="3"/>
  <c r="G23" i="3"/>
  <c r="I23" i="3"/>
  <c r="K23" i="3"/>
  <c r="I24" i="3"/>
  <c r="K24" i="3"/>
  <c r="C25" i="3"/>
  <c r="I25" i="3"/>
  <c r="K25" i="3"/>
  <c r="C26" i="3"/>
  <c r="G26" i="3"/>
  <c r="I26" i="3"/>
  <c r="K26" i="3"/>
  <c r="O27" i="3"/>
  <c r="I27" i="3"/>
  <c r="K27" i="3"/>
  <c r="O28" i="3"/>
  <c r="I28" i="3"/>
  <c r="K28" i="3"/>
  <c r="O29" i="3"/>
  <c r="I29" i="3"/>
  <c r="K29" i="3"/>
  <c r="O30" i="3"/>
  <c r="I30" i="3"/>
  <c r="K30" i="3"/>
  <c r="O31" i="3"/>
  <c r="I31" i="3"/>
  <c r="K31" i="3"/>
  <c r="O32" i="3"/>
  <c r="I32" i="3"/>
  <c r="K32" i="3"/>
  <c r="O33" i="3"/>
  <c r="I33" i="3"/>
  <c r="K33" i="3"/>
  <c r="C34" i="3"/>
  <c r="G34" i="3"/>
  <c r="I34" i="3"/>
  <c r="K34" i="3"/>
  <c r="I35" i="3"/>
  <c r="K35" i="3"/>
  <c r="C36" i="3"/>
  <c r="G36" i="3"/>
  <c r="I36" i="3"/>
  <c r="K36" i="3"/>
  <c r="D20" i="3"/>
  <c r="H20" i="3"/>
  <c r="D21" i="3"/>
  <c r="H21" i="3"/>
  <c r="D22" i="3"/>
  <c r="H22" i="3"/>
  <c r="D23" i="3"/>
  <c r="H23" i="3"/>
  <c r="D24" i="3"/>
  <c r="H24" i="3"/>
  <c r="D25" i="3"/>
  <c r="H25" i="3"/>
  <c r="D26" i="3"/>
  <c r="H26" i="3"/>
  <c r="D27" i="3"/>
  <c r="H27" i="3"/>
  <c r="D28" i="3"/>
  <c r="H28" i="3"/>
  <c r="D29" i="3"/>
  <c r="H29" i="3"/>
  <c r="D30" i="3"/>
  <c r="H30" i="3"/>
  <c r="D31" i="3"/>
  <c r="H31" i="3"/>
  <c r="D32" i="3"/>
  <c r="H32" i="3"/>
  <c r="D33" i="3"/>
  <c r="H33" i="3"/>
  <c r="D34" i="3"/>
  <c r="H34" i="3"/>
  <c r="D35" i="3"/>
  <c r="H35" i="3"/>
  <c r="D36" i="3"/>
  <c r="H36" i="3"/>
  <c r="E22" i="2"/>
  <c r="F22" i="2" s="1"/>
  <c r="G22" i="2" s="1"/>
  <c r="E24" i="2"/>
  <c r="E27" i="2"/>
  <c r="F27" i="2" s="1"/>
  <c r="G27" i="2" s="1"/>
  <c r="E29" i="2"/>
  <c r="E31" i="2"/>
  <c r="F31" i="2" s="1"/>
  <c r="G31" i="2" s="1"/>
  <c r="E23" i="2"/>
  <c r="E25" i="2"/>
  <c r="F25" i="2" s="1"/>
  <c r="G25" i="2" s="1"/>
  <c r="E26" i="2"/>
  <c r="E28" i="2"/>
  <c r="E30" i="2"/>
  <c r="E32" i="2"/>
  <c r="E5" i="2"/>
  <c r="E6" i="2"/>
  <c r="E7" i="2"/>
  <c r="E8" i="2"/>
  <c r="E9" i="2"/>
  <c r="E10" i="2"/>
  <c r="E11" i="2"/>
  <c r="F32" i="2"/>
  <c r="G32" i="2" s="1"/>
  <c r="F30" i="2"/>
  <c r="G30" i="2" s="1"/>
  <c r="F29" i="2"/>
  <c r="G29" i="2" s="1"/>
  <c r="F28" i="2"/>
  <c r="G28" i="2" s="1"/>
  <c r="F26" i="2"/>
  <c r="G26" i="2" s="1"/>
  <c r="E33" i="2"/>
  <c r="F33" i="2" s="1"/>
  <c r="G33" i="2" s="1"/>
  <c r="E35" i="2"/>
  <c r="F35" i="2" s="1"/>
  <c r="G35" i="2" s="1"/>
  <c r="E37" i="2"/>
  <c r="F37" i="2" s="1"/>
  <c r="G37" i="2" s="1"/>
  <c r="E40" i="2"/>
  <c r="F40" i="2" s="1"/>
  <c r="G40" i="2" s="1"/>
  <c r="E42" i="2"/>
  <c r="E44" i="2"/>
  <c r="F44" i="2" s="1"/>
  <c r="G44" i="2" s="1"/>
  <c r="E45" i="2"/>
  <c r="F45" i="2" s="1"/>
  <c r="G45" i="2" s="1"/>
  <c r="E34" i="2"/>
  <c r="F34" i="2" s="1"/>
  <c r="G34" i="2" s="1"/>
  <c r="E36" i="2"/>
  <c r="F36" i="2" s="1"/>
  <c r="G36" i="2" s="1"/>
  <c r="E38" i="2"/>
  <c r="F38" i="2" s="1"/>
  <c r="G38" i="2" s="1"/>
  <c r="E39" i="2"/>
  <c r="E41" i="2"/>
  <c r="E43" i="2"/>
  <c r="E12" i="2"/>
  <c r="E13" i="2"/>
  <c r="E14" i="2"/>
  <c r="E15" i="2"/>
  <c r="E18" i="2"/>
  <c r="F18" i="2" s="1"/>
  <c r="G18" i="2" s="1"/>
  <c r="E20" i="2"/>
  <c r="E16" i="2"/>
  <c r="E17" i="2"/>
  <c r="E19" i="2"/>
  <c r="E21" i="2"/>
  <c r="F43" i="2"/>
  <c r="G43" i="2" s="1"/>
  <c r="F42" i="2"/>
  <c r="G42" i="2" s="1"/>
  <c r="F41" i="2"/>
  <c r="G41" i="2" s="1"/>
  <c r="F39" i="2"/>
  <c r="G39" i="2" s="1"/>
  <c r="F24" i="2"/>
  <c r="G24" i="2" s="1"/>
  <c r="F23" i="2"/>
  <c r="G23" i="2" s="1"/>
  <c r="F21" i="2"/>
  <c r="G21" i="2" s="1"/>
  <c r="F20" i="2"/>
  <c r="G20" i="2" s="1"/>
  <c r="F19" i="2"/>
  <c r="G19" i="2" s="1"/>
  <c r="F17" i="2"/>
  <c r="G17" i="2" s="1"/>
  <c r="F11" i="2"/>
  <c r="G11" i="2" s="1"/>
  <c r="F5" i="2"/>
  <c r="G5" i="2" s="1"/>
  <c r="C8" i="5" l="1"/>
  <c r="C24" i="4"/>
  <c r="C35" i="3"/>
  <c r="G25" i="3"/>
  <c r="G24" i="3"/>
  <c r="C25" i="4"/>
  <c r="C23" i="4"/>
  <c r="G13" i="4"/>
  <c r="G8" i="5"/>
  <c r="C16" i="8"/>
  <c r="C14" i="8"/>
  <c r="C12" i="8"/>
  <c r="C10" i="8"/>
  <c r="C8" i="8"/>
  <c r="G26" i="4"/>
  <c r="C14" i="4"/>
  <c r="G17" i="5"/>
  <c r="C17" i="5"/>
  <c r="F17" i="5"/>
  <c r="G15" i="5"/>
  <c r="C15" i="5"/>
  <c r="F15" i="5"/>
  <c r="G13" i="5"/>
  <c r="C13" i="5"/>
  <c r="F13" i="5"/>
  <c r="G11" i="5"/>
  <c r="C11" i="5"/>
  <c r="F11" i="5"/>
  <c r="G9" i="5"/>
  <c r="C9" i="5"/>
  <c r="F9" i="5"/>
  <c r="F16" i="5"/>
  <c r="G16" i="5"/>
  <c r="C16" i="5"/>
  <c r="F14" i="5"/>
  <c r="G14" i="5"/>
  <c r="C14" i="5"/>
  <c r="F12" i="5"/>
  <c r="G12" i="5"/>
  <c r="C12" i="5"/>
  <c r="F10" i="5"/>
  <c r="G10" i="5"/>
  <c r="C10" i="5"/>
  <c r="G25" i="4"/>
  <c r="G24" i="4"/>
  <c r="G23" i="4"/>
  <c r="G35" i="3"/>
  <c r="C24" i="3"/>
  <c r="C20" i="3"/>
  <c r="G7" i="4"/>
  <c r="C7" i="4"/>
  <c r="F7" i="4"/>
  <c r="F34" i="4"/>
  <c r="G34" i="4"/>
  <c r="C34" i="4"/>
  <c r="F32" i="4"/>
  <c r="G32" i="4"/>
  <c r="C32" i="4"/>
  <c r="F30" i="4"/>
  <c r="G30" i="4"/>
  <c r="C30" i="4"/>
  <c r="F28" i="4"/>
  <c r="G28" i="4"/>
  <c r="C28" i="4"/>
  <c r="F22" i="4"/>
  <c r="G22" i="4"/>
  <c r="C22" i="4"/>
  <c r="F20" i="4"/>
  <c r="G20" i="4"/>
  <c r="C20" i="4"/>
  <c r="F18" i="4"/>
  <c r="G18" i="4"/>
  <c r="C18" i="4"/>
  <c r="F35" i="4"/>
  <c r="G35" i="4"/>
  <c r="C35" i="4"/>
  <c r="F33" i="4"/>
  <c r="G33" i="4"/>
  <c r="C33" i="4"/>
  <c r="F31" i="4"/>
  <c r="G31" i="4"/>
  <c r="C31" i="4"/>
  <c r="F29" i="4"/>
  <c r="G29" i="4"/>
  <c r="C29" i="4"/>
  <c r="F27" i="4"/>
  <c r="G27" i="4"/>
  <c r="C27" i="4"/>
  <c r="F21" i="4"/>
  <c r="G21" i="4"/>
  <c r="C21" i="4"/>
  <c r="F19" i="4"/>
  <c r="G19" i="4"/>
  <c r="C19" i="4"/>
  <c r="F33" i="3"/>
  <c r="G33" i="3"/>
  <c r="C33" i="3"/>
  <c r="F31" i="3"/>
  <c r="G31" i="3"/>
  <c r="C31" i="3"/>
  <c r="F29" i="3"/>
  <c r="G29" i="3"/>
  <c r="C29" i="3"/>
  <c r="F27" i="3"/>
  <c r="G27" i="3"/>
  <c r="C27" i="3"/>
  <c r="F32" i="3"/>
  <c r="G32" i="3"/>
  <c r="C32" i="3"/>
  <c r="F30" i="3"/>
  <c r="G30" i="3"/>
  <c r="C30" i="3"/>
  <c r="F28" i="3"/>
  <c r="G28" i="3"/>
  <c r="C28" i="3"/>
</calcChain>
</file>

<file path=xl/sharedStrings.xml><?xml version="1.0" encoding="utf-8"?>
<sst xmlns="http://schemas.openxmlformats.org/spreadsheetml/2006/main" count="328" uniqueCount="54">
  <si>
    <t>2001-2010</t>
  </si>
  <si>
    <t>91-2001</t>
  </si>
  <si>
    <t>80-91</t>
  </si>
  <si>
    <t>70-80</t>
  </si>
  <si>
    <t>tasa</t>
  </si>
  <si>
    <t>años</t>
  </si>
  <si>
    <t>período</t>
  </si>
  <si>
    <t>población</t>
  </si>
  <si>
    <t>fecha censo</t>
  </si>
  <si>
    <t>3 trim</t>
  </si>
  <si>
    <t>prom 2 y 4 trim</t>
  </si>
  <si>
    <t>oct</t>
  </si>
  <si>
    <t>total</t>
  </si>
  <si>
    <t>mujer</t>
  </si>
  <si>
    <t>varón</t>
  </si>
  <si>
    <t>MENOR DE 10</t>
  </si>
  <si>
    <t>INACTIVOS</t>
  </si>
  <si>
    <t>POBLACIÓN DE REFERENCIA</t>
  </si>
  <si>
    <t>años vs censo</t>
  </si>
  <si>
    <t>fecha EPH</t>
  </si>
  <si>
    <t>EPH</t>
  </si>
  <si>
    <t>ESTIMACIÓN POBLACIÓN CENSAL</t>
  </si>
  <si>
    <t>onda</t>
  </si>
  <si>
    <t>AÑO</t>
  </si>
  <si>
    <t>GRAN BUENOS AIRES - EPH PUNTUAL - ONDA MAYO</t>
  </si>
  <si>
    <t>Año</t>
  </si>
  <si>
    <t>Onda</t>
  </si>
  <si>
    <t>ABSOLUTOS</t>
  </si>
  <si>
    <t>TASAS</t>
  </si>
  <si>
    <t>VARIABLES BÁSICAS</t>
  </si>
  <si>
    <t>CATEGORÍA OCUPACIONAL</t>
  </si>
  <si>
    <t>Precariedad</t>
  </si>
  <si>
    <t>act</t>
  </si>
  <si>
    <t>emp</t>
  </si>
  <si>
    <t>emp pl</t>
  </si>
  <si>
    <t>sub</t>
  </si>
  <si>
    <t>des</t>
  </si>
  <si>
    <t>patrón</t>
  </si>
  <si>
    <t>tcp</t>
  </si>
  <si>
    <t>asal</t>
  </si>
  <si>
    <t>tra s/sal</t>
  </si>
  <si>
    <t>prot</t>
  </si>
  <si>
    <t>prec</t>
  </si>
  <si>
    <t>mayo</t>
  </si>
  <si>
    <t>GRAN BUENOS AIRES - EPH PUNTUAL - ONDA OCTUBRE</t>
  </si>
  <si>
    <t>GRAN BUENOS AIRES - EPH PUNTUAL - PRIMER TRIMESTRE</t>
  </si>
  <si>
    <t>trim</t>
  </si>
  <si>
    <t>GRAN BUENOS AIRES - EPH PUNTUAL - SEGUNDO TRIMESTRE</t>
  </si>
  <si>
    <t>GRAN BUENOS AIRES - EPH PUNTUAL - TERCER TRIMESTRE</t>
  </si>
  <si>
    <t>GRAN BUENOS AIRES - EPH PUNTUAL - CUARTO TRIMESTRE</t>
  </si>
  <si>
    <t>GRAN BUENOS AIRES - EPH CONTINUA - PRIMER TRIMESTRE</t>
  </si>
  <si>
    <t>GRAN BUENOS AIRES - EPH CONTINUA - SEGUNDO TRIMESTRE</t>
  </si>
  <si>
    <t>GRAN BUENOS AIRES - EPH CONTINUA - TERCER TRIMESTRE</t>
  </si>
  <si>
    <t>GRAN BUENOS AIRES - EPH CONTINUA - CUARTO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</si>
</sst>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color theme="1"/>
      <name val="Book Antiqua"/>
      <family val="2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0"/>
      <name val="Garamond"/>
      <family val="1"/>
    </font>
    <font>
      <sz val="10"/>
      <name val="Garamond"/>
      <family val="1"/>
    </font>
    <font>
      <b/>
      <sz val="12"/>
      <name val="Garamond"/>
      <family val="1"/>
    </font>
    <font>
      <sz val="12"/>
      <name val="Garamond"/>
      <family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theme="0" tint="-0.14996795556505021"/>
        <bgColor theme="0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48118533890809E-2"/>
        <bgColor theme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0" tint="-0.14993743705557422"/>
      </patternFill>
    </fill>
    <fill>
      <patternFill patternType="lightUp">
        <fgColor theme="0" tint="-0.14996795556505021"/>
        <bgColor indexed="9"/>
      </patternFill>
    </fill>
    <fill>
      <patternFill patternType="solid">
        <fgColor indexed="9"/>
        <bgColor theme="0"/>
      </patternFill>
    </fill>
    <fill>
      <patternFill patternType="lightDown">
        <fgColor theme="0" tint="-0.14996795556505021"/>
        <bgColor theme="0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1" fillId="2" borderId="0" xfId="0" applyFont="1" applyFill="1"/>
    <xf numFmtId="4" fontId="1" fillId="2" borderId="0" xfId="0" applyNumberFormat="1" applyFont="1" applyFill="1"/>
    <xf numFmtId="3" fontId="1" fillId="2" borderId="0" xfId="0" applyNumberFormat="1" applyFont="1" applyFill="1" applyAlignment="1">
      <alignment horizontal="right"/>
    </xf>
    <xf numFmtId="14" fontId="1" fillId="2" borderId="0" xfId="0" applyNumberFormat="1" applyFont="1" applyFill="1"/>
    <xf numFmtId="2" fontId="1" fillId="2" borderId="0" xfId="0" applyNumberFormat="1" applyFont="1" applyFill="1"/>
    <xf numFmtId="3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3" borderId="0" xfId="0" applyFont="1" applyFill="1"/>
    <xf numFmtId="4" fontId="1" fillId="3" borderId="0" xfId="0" applyNumberFormat="1" applyFont="1" applyFill="1"/>
    <xf numFmtId="3" fontId="1" fillId="3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3" fontId="2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6" xfId="0" applyNumberFormat="1" applyFont="1" applyFill="1" applyBorder="1" applyAlignment="1">
      <alignment horizontal="right" vertical="center"/>
    </xf>
    <xf numFmtId="3" fontId="1" fillId="2" borderId="7" xfId="0" applyNumberFormat="1" applyFont="1" applyFill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right" vertical="center"/>
    </xf>
    <xf numFmtId="3" fontId="2" fillId="2" borderId="9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3" fontId="1" fillId="2" borderId="4" xfId="0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" fontId="1" fillId="2" borderId="5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3" fontId="1" fillId="5" borderId="11" xfId="0" applyNumberFormat="1" applyFont="1" applyFill="1" applyBorder="1" applyAlignment="1">
      <alignment horizontal="right" vertical="center"/>
    </xf>
    <xf numFmtId="3" fontId="1" fillId="5" borderId="12" xfId="0" applyNumberFormat="1" applyFont="1" applyFill="1" applyBorder="1" applyAlignment="1">
      <alignment horizontal="right" vertical="center"/>
    </xf>
    <xf numFmtId="3" fontId="1" fillId="5" borderId="13" xfId="0" applyNumberFormat="1" applyFont="1" applyFill="1" applyBorder="1" applyAlignment="1">
      <alignment horizontal="right" vertical="center"/>
    </xf>
    <xf numFmtId="3" fontId="1" fillId="2" borderId="14" xfId="0" applyNumberFormat="1" applyFont="1" applyFill="1" applyBorder="1" applyAlignment="1">
      <alignment horizontal="right" vertical="center"/>
    </xf>
    <xf numFmtId="3" fontId="1" fillId="2" borderId="12" xfId="0" applyNumberFormat="1" applyFont="1" applyFill="1" applyBorder="1" applyAlignment="1">
      <alignment horizontal="right" vertical="center"/>
    </xf>
    <xf numFmtId="3" fontId="1" fillId="2" borderId="15" xfId="0" applyNumberFormat="1" applyFont="1" applyFill="1" applyBorder="1" applyAlignment="1">
      <alignment horizontal="right" vertical="center"/>
    </xf>
    <xf numFmtId="3" fontId="2" fillId="2" borderId="16" xfId="0" applyNumberFormat="1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3" fontId="2" fillId="2" borderId="17" xfId="0" applyNumberFormat="1" applyFont="1" applyFill="1" applyBorder="1" applyAlignment="1">
      <alignment horizontal="right" vertical="center"/>
    </xf>
    <xf numFmtId="3" fontId="1" fillId="2" borderId="11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right"/>
    </xf>
    <xf numFmtId="4" fontId="1" fillId="2" borderId="12" xfId="0" applyNumberFormat="1" applyFont="1" applyFill="1" applyBorder="1" applyAlignment="1">
      <alignment horizontal="center"/>
    </xf>
    <xf numFmtId="14" fontId="1" fillId="2" borderId="17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3" fontId="1" fillId="5" borderId="4" xfId="0" applyNumberFormat="1" applyFont="1" applyFill="1" applyBorder="1" applyAlignment="1">
      <alignment horizontal="right" vertical="center"/>
    </xf>
    <xf numFmtId="3" fontId="1" fillId="5" borderId="5" xfId="0" applyNumberFormat="1" applyFont="1" applyFill="1" applyBorder="1" applyAlignment="1">
      <alignment horizontal="right" vertical="center"/>
    </xf>
    <xf numFmtId="3" fontId="1" fillId="5" borderId="6" xfId="0" applyNumberFormat="1" applyFont="1" applyFill="1" applyBorder="1" applyAlignment="1">
      <alignment horizontal="right" vertical="center"/>
    </xf>
    <xf numFmtId="3" fontId="1" fillId="5" borderId="19" xfId="0" applyNumberFormat="1" applyFont="1" applyFill="1" applyBorder="1" applyAlignment="1">
      <alignment horizontal="right" vertical="center"/>
    </xf>
    <xf numFmtId="3" fontId="1" fillId="5" borderId="20" xfId="0" applyNumberFormat="1" applyFont="1" applyFill="1" applyBorder="1" applyAlignment="1">
      <alignment horizontal="right" vertical="center"/>
    </xf>
    <xf numFmtId="3" fontId="1" fillId="5" borderId="21" xfId="0" applyNumberFormat="1" applyFont="1" applyFill="1" applyBorder="1" applyAlignment="1">
      <alignment horizontal="right" vertical="center"/>
    </xf>
    <xf numFmtId="3" fontId="1" fillId="2" borderId="22" xfId="0" applyNumberFormat="1" applyFont="1" applyFill="1" applyBorder="1" applyAlignment="1">
      <alignment horizontal="right" vertical="center"/>
    </xf>
    <xf numFmtId="3" fontId="1" fillId="2" borderId="20" xfId="0" applyNumberFormat="1" applyFont="1" applyFill="1" applyBorder="1" applyAlignment="1">
      <alignment horizontal="right" vertical="center"/>
    </xf>
    <xf numFmtId="3" fontId="1" fillId="2" borderId="23" xfId="0" applyNumberFormat="1" applyFont="1" applyFill="1" applyBorder="1" applyAlignment="1">
      <alignment horizontal="right" vertical="center"/>
    </xf>
    <xf numFmtId="3" fontId="2" fillId="2" borderId="24" xfId="0" applyNumberFormat="1" applyFont="1" applyFill="1" applyBorder="1" applyAlignment="1">
      <alignment horizontal="right" vertical="center"/>
    </xf>
    <xf numFmtId="3" fontId="2" fillId="2" borderId="20" xfId="0" applyNumberFormat="1" applyFont="1" applyFill="1" applyBorder="1" applyAlignment="1">
      <alignment horizontal="right" vertical="center"/>
    </xf>
    <xf numFmtId="3" fontId="2" fillId="2" borderId="25" xfId="0" applyNumberFormat="1" applyFont="1" applyFill="1" applyBorder="1" applyAlignment="1">
      <alignment horizontal="right" vertical="center"/>
    </xf>
    <xf numFmtId="3" fontId="1" fillId="2" borderId="19" xfId="0" applyNumberFormat="1" applyFont="1" applyFill="1" applyBorder="1" applyAlignment="1">
      <alignment horizontal="right"/>
    </xf>
    <xf numFmtId="3" fontId="1" fillId="2" borderId="20" xfId="0" applyNumberFormat="1" applyFont="1" applyFill="1" applyBorder="1" applyAlignment="1">
      <alignment horizontal="right"/>
    </xf>
    <xf numFmtId="4" fontId="1" fillId="2" borderId="20" xfId="0" applyNumberFormat="1" applyFont="1" applyFill="1" applyBorder="1" applyAlignment="1">
      <alignment horizontal="center"/>
    </xf>
    <xf numFmtId="14" fontId="1" fillId="2" borderId="25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3" fontId="1" fillId="5" borderId="7" xfId="0" applyNumberFormat="1" applyFont="1" applyFill="1" applyBorder="1" applyAlignment="1">
      <alignment horizontal="right" vertical="center"/>
    </xf>
    <xf numFmtId="3" fontId="1" fillId="5" borderId="8" xfId="0" applyNumberFormat="1" applyFont="1" applyFill="1" applyBorder="1" applyAlignment="1">
      <alignment horizontal="right" vertical="center"/>
    </xf>
    <xf numFmtId="3" fontId="2" fillId="5" borderId="9" xfId="0" applyNumberFormat="1" applyFont="1" applyFill="1" applyBorder="1" applyAlignment="1">
      <alignment horizontal="right" vertical="center"/>
    </xf>
    <xf numFmtId="3" fontId="2" fillId="5" borderId="5" xfId="0" applyNumberFormat="1" applyFont="1" applyFill="1" applyBorder="1" applyAlignment="1">
      <alignment horizontal="right" vertical="center"/>
    </xf>
    <xf numFmtId="3" fontId="2" fillId="5" borderId="10" xfId="0" applyNumberFormat="1" applyFont="1" applyFill="1" applyBorder="1" applyAlignment="1">
      <alignment horizontal="right" vertical="center"/>
    </xf>
    <xf numFmtId="14" fontId="1" fillId="2" borderId="10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14" fontId="1" fillId="2" borderId="25" xfId="0" applyNumberFormat="1" applyFont="1" applyFill="1" applyBorder="1" applyAlignment="1">
      <alignment horizontal="center"/>
    </xf>
    <xf numFmtId="3" fontId="2" fillId="6" borderId="26" xfId="0" applyNumberFormat="1" applyFont="1" applyFill="1" applyBorder="1" applyAlignment="1">
      <alignment horizontal="center" vertical="center"/>
    </xf>
    <xf numFmtId="3" fontId="2" fillId="6" borderId="27" xfId="0" applyNumberFormat="1" applyFont="1" applyFill="1" applyBorder="1" applyAlignment="1">
      <alignment horizontal="center" vertical="center"/>
    </xf>
    <xf numFmtId="3" fontId="2" fillId="6" borderId="28" xfId="0" applyNumberFormat="1" applyFont="1" applyFill="1" applyBorder="1" applyAlignment="1">
      <alignment horizontal="center" vertical="center"/>
    </xf>
    <xf numFmtId="3" fontId="2" fillId="6" borderId="29" xfId="0" applyNumberFormat="1" applyFont="1" applyFill="1" applyBorder="1" applyAlignment="1">
      <alignment horizontal="center" vertical="center"/>
    </xf>
    <xf numFmtId="3" fontId="2" fillId="6" borderId="30" xfId="0" applyNumberFormat="1" applyFont="1" applyFill="1" applyBorder="1" applyAlignment="1">
      <alignment horizontal="center" vertical="center"/>
    </xf>
    <xf numFmtId="3" fontId="2" fillId="6" borderId="31" xfId="0" applyNumberFormat="1" applyFont="1" applyFill="1" applyBorder="1" applyAlignment="1">
      <alignment horizontal="center" vertical="center"/>
    </xf>
    <xf numFmtId="3" fontId="2" fillId="6" borderId="32" xfId="0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horizontal="left" vertical="center"/>
    </xf>
    <xf numFmtId="0" fontId="5" fillId="9" borderId="0" xfId="0" applyFont="1" applyFill="1" applyAlignment="1">
      <alignment vertical="center"/>
    </xf>
    <xf numFmtId="0" fontId="4" fillId="10" borderId="32" xfId="0" applyFont="1" applyFill="1" applyBorder="1" applyAlignment="1">
      <alignment horizontal="center" vertical="center" wrapText="1"/>
    </xf>
    <xf numFmtId="3" fontId="4" fillId="10" borderId="27" xfId="0" applyNumberFormat="1" applyFont="1" applyFill="1" applyBorder="1" applyAlignment="1">
      <alignment horizontal="center" vertical="center"/>
    </xf>
    <xf numFmtId="3" fontId="4" fillId="10" borderId="29" xfId="0" applyNumberFormat="1" applyFont="1" applyFill="1" applyBorder="1" applyAlignment="1">
      <alignment horizontal="center" vertical="center"/>
    </xf>
    <xf numFmtId="3" fontId="4" fillId="10" borderId="28" xfId="0" applyNumberFormat="1" applyFont="1" applyFill="1" applyBorder="1" applyAlignment="1">
      <alignment horizontal="center" vertical="center"/>
    </xf>
    <xf numFmtId="3" fontId="4" fillId="10" borderId="26" xfId="0" applyNumberFormat="1" applyFont="1" applyFill="1" applyBorder="1" applyAlignment="1">
      <alignment horizontal="center" vertical="center"/>
    </xf>
    <xf numFmtId="164" fontId="4" fillId="11" borderId="27" xfId="0" applyNumberFormat="1" applyFont="1" applyFill="1" applyBorder="1" applyAlignment="1">
      <alignment horizontal="center" vertical="center"/>
    </xf>
    <xf numFmtId="164" fontId="4" fillId="11" borderId="29" xfId="0" applyNumberFormat="1" applyFont="1" applyFill="1" applyBorder="1" applyAlignment="1">
      <alignment horizontal="center" vertical="center"/>
    </xf>
    <xf numFmtId="164" fontId="4" fillId="11" borderId="28" xfId="0" applyNumberFormat="1" applyFont="1" applyFill="1" applyBorder="1" applyAlignment="1">
      <alignment horizontal="center" vertical="center"/>
    </xf>
    <xf numFmtId="164" fontId="4" fillId="11" borderId="26" xfId="0" applyNumberFormat="1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3" fontId="5" fillId="5" borderId="10" xfId="0" applyNumberFormat="1" applyFont="1" applyFill="1" applyBorder="1" applyAlignment="1">
      <alignment vertical="center"/>
    </xf>
    <xf numFmtId="3" fontId="5" fillId="5" borderId="5" xfId="0" applyNumberFormat="1" applyFont="1" applyFill="1" applyBorder="1" applyAlignment="1">
      <alignment vertical="center"/>
    </xf>
    <xf numFmtId="3" fontId="5" fillId="5" borderId="7" xfId="0" applyNumberFormat="1" applyFont="1" applyFill="1" applyBorder="1" applyAlignment="1">
      <alignment vertical="center"/>
    </xf>
    <xf numFmtId="3" fontId="5" fillId="5" borderId="6" xfId="0" applyNumberFormat="1" applyFont="1" applyFill="1" applyBorder="1" applyAlignment="1">
      <alignment vertical="center"/>
    </xf>
    <xf numFmtId="3" fontId="5" fillId="5" borderId="4" xfId="0" applyNumberFormat="1" applyFont="1" applyFill="1" applyBorder="1" applyAlignment="1">
      <alignment vertical="center"/>
    </xf>
    <xf numFmtId="164" fontId="5" fillId="5" borderId="7" xfId="0" applyNumberFormat="1" applyFont="1" applyFill="1" applyBorder="1" applyAlignment="1">
      <alignment horizontal="center" vertical="center"/>
    </xf>
    <xf numFmtId="164" fontId="5" fillId="5" borderId="6" xfId="0" applyNumberFormat="1" applyFont="1" applyFill="1" applyBorder="1" applyAlignment="1">
      <alignment horizontal="center" vertical="center"/>
    </xf>
    <xf numFmtId="164" fontId="5" fillId="5" borderId="4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right" vertical="center"/>
    </xf>
    <xf numFmtId="3" fontId="5" fillId="9" borderId="10" xfId="0" applyNumberFormat="1" applyFont="1" applyFill="1" applyBorder="1" applyAlignment="1">
      <alignment vertical="center"/>
    </xf>
    <xf numFmtId="3" fontId="5" fillId="9" borderId="5" xfId="0" applyNumberFormat="1" applyFont="1" applyFill="1" applyBorder="1" applyAlignment="1">
      <alignment vertical="center"/>
    </xf>
    <xf numFmtId="3" fontId="5" fillId="9" borderId="7" xfId="0" applyNumberFormat="1" applyFont="1" applyFill="1" applyBorder="1" applyAlignment="1">
      <alignment vertical="center"/>
    </xf>
    <xf numFmtId="3" fontId="5" fillId="12" borderId="6" xfId="0" applyNumberFormat="1" applyFont="1" applyFill="1" applyBorder="1" applyAlignment="1">
      <alignment vertical="center"/>
    </xf>
    <xf numFmtId="3" fontId="5" fillId="12" borderId="7" xfId="0" applyNumberFormat="1" applyFont="1" applyFill="1" applyBorder="1" applyAlignment="1">
      <alignment vertical="center"/>
    </xf>
    <xf numFmtId="3" fontId="5" fillId="12" borderId="4" xfId="0" applyNumberFormat="1" applyFont="1" applyFill="1" applyBorder="1" applyAlignment="1">
      <alignment vertical="center"/>
    </xf>
    <xf numFmtId="164" fontId="5" fillId="9" borderId="5" xfId="0" applyNumberFormat="1" applyFont="1" applyFill="1" applyBorder="1" applyAlignment="1">
      <alignment horizontal="center" vertical="center"/>
    </xf>
    <xf numFmtId="164" fontId="5" fillId="9" borderId="7" xfId="0" applyNumberFormat="1" applyFont="1" applyFill="1" applyBorder="1" applyAlignment="1">
      <alignment horizontal="center" vertical="center"/>
    </xf>
    <xf numFmtId="164" fontId="5" fillId="12" borderId="6" xfId="0" applyNumberFormat="1" applyFont="1" applyFill="1" applyBorder="1" applyAlignment="1">
      <alignment horizontal="center" vertical="center"/>
    </xf>
    <xf numFmtId="164" fontId="5" fillId="12" borderId="7" xfId="0" applyNumberFormat="1" applyFont="1" applyFill="1" applyBorder="1" applyAlignment="1">
      <alignment horizontal="center" vertical="center"/>
    </xf>
    <xf numFmtId="164" fontId="5" fillId="12" borderId="4" xfId="0" applyNumberFormat="1" applyFont="1" applyFill="1" applyBorder="1" applyAlignment="1">
      <alignment horizontal="center" vertical="center"/>
    </xf>
    <xf numFmtId="3" fontId="5" fillId="9" borderId="0" xfId="0" applyNumberFormat="1" applyFont="1" applyFill="1" applyAlignment="1">
      <alignment vertical="center"/>
    </xf>
    <xf numFmtId="164" fontId="5" fillId="9" borderId="0" xfId="0" applyNumberFormat="1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3" fontId="5" fillId="9" borderId="0" xfId="0" applyNumberFormat="1" applyFont="1" applyFill="1" applyAlignment="1">
      <alignment horizontal="right" vertical="center"/>
    </xf>
    <xf numFmtId="3" fontId="5" fillId="13" borderId="10" xfId="0" applyNumberFormat="1" applyFont="1" applyFill="1" applyBorder="1" applyAlignment="1">
      <alignment vertical="center"/>
    </xf>
    <xf numFmtId="3" fontId="5" fillId="13" borderId="5" xfId="0" applyNumberFormat="1" applyFont="1" applyFill="1" applyBorder="1" applyAlignment="1">
      <alignment vertical="center"/>
    </xf>
    <xf numFmtId="3" fontId="5" fillId="13" borderId="7" xfId="0" applyNumberFormat="1" applyFont="1" applyFill="1" applyBorder="1" applyAlignment="1">
      <alignment vertical="center"/>
    </xf>
    <xf numFmtId="3" fontId="5" fillId="13" borderId="6" xfId="0" applyNumberFormat="1" applyFont="1" applyFill="1" applyBorder="1" applyAlignment="1">
      <alignment vertical="center"/>
    </xf>
    <xf numFmtId="3" fontId="5" fillId="13" borderId="4" xfId="0" applyNumberFormat="1" applyFont="1" applyFill="1" applyBorder="1" applyAlignment="1">
      <alignment vertical="center"/>
    </xf>
    <xf numFmtId="164" fontId="5" fillId="13" borderId="5" xfId="0" applyNumberFormat="1" applyFont="1" applyFill="1" applyBorder="1" applyAlignment="1">
      <alignment horizontal="center" vertical="center"/>
    </xf>
    <xf numFmtId="164" fontId="5" fillId="13" borderId="7" xfId="0" applyNumberFormat="1" applyFont="1" applyFill="1" applyBorder="1" applyAlignment="1">
      <alignment horizontal="center" vertical="center"/>
    </xf>
    <xf numFmtId="164" fontId="5" fillId="13" borderId="6" xfId="0" applyNumberFormat="1" applyFont="1" applyFill="1" applyBorder="1" applyAlignment="1">
      <alignment horizontal="center" vertical="center"/>
    </xf>
    <xf numFmtId="164" fontId="5" fillId="13" borderId="4" xfId="0" applyNumberFormat="1" applyFont="1" applyFill="1" applyBorder="1" applyAlignment="1">
      <alignment horizontal="center" vertical="center"/>
    </xf>
    <xf numFmtId="164" fontId="5" fillId="14" borderId="5" xfId="0" applyNumberFormat="1" applyFont="1" applyFill="1" applyBorder="1" applyAlignment="1">
      <alignment horizontal="center" vertical="center"/>
    </xf>
    <xf numFmtId="164" fontId="5" fillId="14" borderId="7" xfId="0" applyNumberFormat="1" applyFont="1" applyFill="1" applyBorder="1" applyAlignment="1">
      <alignment horizontal="center" vertical="center"/>
    </xf>
    <xf numFmtId="164" fontId="5" fillId="15" borderId="5" xfId="0" applyNumberFormat="1" applyFont="1" applyFill="1" applyBorder="1" applyAlignment="1">
      <alignment horizontal="center" vertical="center"/>
    </xf>
    <xf numFmtId="164" fontId="5" fillId="15" borderId="7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4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3" fontId="5" fillId="3" borderId="0" xfId="0" applyNumberFormat="1" applyFont="1" applyFill="1" applyAlignment="1">
      <alignment vertical="center"/>
    </xf>
    <xf numFmtId="3" fontId="6" fillId="3" borderId="1" xfId="0" applyNumberFormat="1" applyFont="1" applyFill="1" applyBorder="1" applyAlignment="1">
      <alignment vertical="center"/>
    </xf>
    <xf numFmtId="0" fontId="6" fillId="3" borderId="0" xfId="0" applyFont="1" applyFill="1" applyAlignment="1">
      <alignment horizontal="left" vertical="center"/>
    </xf>
    <xf numFmtId="3" fontId="7" fillId="3" borderId="0" xfId="0" applyNumberFormat="1" applyFont="1" applyFill="1" applyAlignment="1">
      <alignment vertical="center"/>
    </xf>
    <xf numFmtId="3" fontId="7" fillId="9" borderId="0" xfId="0" applyNumberFormat="1" applyFont="1" applyFill="1" applyAlignment="1">
      <alignment vertical="center"/>
    </xf>
    <xf numFmtId="164" fontId="7" fillId="9" borderId="0" xfId="0" applyNumberFormat="1" applyFont="1" applyFill="1" applyAlignment="1">
      <alignment horizontal="center" vertical="center"/>
    </xf>
    <xf numFmtId="0" fontId="7" fillId="9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3" fontId="4" fillId="2" borderId="42" xfId="0" applyNumberFormat="1" applyFont="1" applyFill="1" applyBorder="1" applyAlignment="1">
      <alignment vertical="center"/>
    </xf>
    <xf numFmtId="3" fontId="4" fillId="2" borderId="41" xfId="0" applyNumberFormat="1" applyFont="1" applyFill="1" applyBorder="1" applyAlignment="1">
      <alignment vertical="center"/>
    </xf>
    <xf numFmtId="3" fontId="4" fillId="2" borderId="40" xfId="0" applyNumberFormat="1" applyFont="1" applyFill="1" applyBorder="1" applyAlignment="1">
      <alignment vertical="center"/>
    </xf>
    <xf numFmtId="3" fontId="5" fillId="14" borderId="10" xfId="0" applyNumberFormat="1" applyFont="1" applyFill="1" applyBorder="1" applyAlignment="1">
      <alignment vertical="center"/>
    </xf>
    <xf numFmtId="3" fontId="5" fillId="14" borderId="5" xfId="0" applyNumberFormat="1" applyFont="1" applyFill="1" applyBorder="1" applyAlignment="1">
      <alignment vertical="center"/>
    </xf>
    <xf numFmtId="3" fontId="5" fillId="14" borderId="7" xfId="0" applyNumberFormat="1" applyFont="1" applyFill="1" applyBorder="1" applyAlignment="1">
      <alignment vertical="center"/>
    </xf>
    <xf numFmtId="3" fontId="5" fillId="16" borderId="10" xfId="0" applyNumberFormat="1" applyFont="1" applyFill="1" applyBorder="1" applyAlignment="1">
      <alignment vertical="center"/>
    </xf>
    <xf numFmtId="3" fontId="5" fillId="16" borderId="5" xfId="0" applyNumberFormat="1" applyFont="1" applyFill="1" applyBorder="1" applyAlignment="1">
      <alignment vertical="center"/>
    </xf>
    <xf numFmtId="3" fontId="5" fillId="16" borderId="7" xfId="0" applyNumberFormat="1" applyFont="1" applyFill="1" applyBorder="1" applyAlignment="1">
      <alignment vertical="center"/>
    </xf>
    <xf numFmtId="3" fontId="5" fillId="16" borderId="6" xfId="0" applyNumberFormat="1" applyFont="1" applyFill="1" applyBorder="1" applyAlignment="1">
      <alignment vertical="center"/>
    </xf>
    <xf numFmtId="3" fontId="5" fillId="16" borderId="4" xfId="0" applyNumberFormat="1" applyFont="1" applyFill="1" applyBorder="1" applyAlignment="1">
      <alignment vertical="center"/>
    </xf>
    <xf numFmtId="4" fontId="5" fillId="5" borderId="4" xfId="0" applyNumberFormat="1" applyFont="1" applyFill="1" applyBorder="1" applyAlignment="1">
      <alignment vertical="center"/>
    </xf>
    <xf numFmtId="0" fontId="2" fillId="7" borderId="34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3" fontId="2" fillId="6" borderId="39" xfId="0" applyNumberFormat="1" applyFont="1" applyFill="1" applyBorder="1" applyAlignment="1">
      <alignment horizontal="center" vertical="center"/>
    </xf>
    <xf numFmtId="3" fontId="2" fillId="6" borderId="34" xfId="0" applyNumberFormat="1" applyFont="1" applyFill="1" applyBorder="1" applyAlignment="1">
      <alignment horizontal="center" vertical="center"/>
    </xf>
    <xf numFmtId="3" fontId="2" fillId="6" borderId="38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7" borderId="39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3" fontId="2" fillId="6" borderId="35" xfId="0" applyNumberFormat="1" applyFont="1" applyFill="1" applyBorder="1" applyAlignment="1">
      <alignment horizontal="center" vertical="center"/>
    </xf>
    <xf numFmtId="3" fontId="2" fillId="6" borderId="33" xfId="0" applyNumberFormat="1" applyFont="1" applyFill="1" applyBorder="1" applyAlignment="1">
      <alignment horizontal="center" vertical="center"/>
    </xf>
    <xf numFmtId="3" fontId="2" fillId="6" borderId="37" xfId="0" applyNumberFormat="1" applyFont="1" applyFill="1" applyBorder="1" applyAlignment="1">
      <alignment horizontal="center" vertical="center"/>
    </xf>
    <xf numFmtId="3" fontId="2" fillId="6" borderId="36" xfId="0" applyNumberFormat="1" applyFont="1" applyFill="1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3" fontId="4" fillId="10" borderId="42" xfId="0" applyNumberFormat="1" applyFont="1" applyFill="1" applyBorder="1" applyAlignment="1">
      <alignment horizontal="center" vertical="center"/>
    </xf>
    <xf numFmtId="3" fontId="4" fillId="10" borderId="41" xfId="0" applyNumberFormat="1" applyFont="1" applyFill="1" applyBorder="1" applyAlignment="1">
      <alignment horizontal="center" vertical="center"/>
    </xf>
    <xf numFmtId="3" fontId="4" fillId="10" borderId="40" xfId="0" applyNumberFormat="1" applyFont="1" applyFill="1" applyBorder="1" applyAlignment="1">
      <alignment horizontal="center" vertical="center"/>
    </xf>
    <xf numFmtId="164" fontId="4" fillId="11" borderId="41" xfId="0" applyNumberFormat="1" applyFont="1" applyFill="1" applyBorder="1" applyAlignment="1">
      <alignment horizontal="center" vertical="center"/>
    </xf>
    <xf numFmtId="164" fontId="4" fillId="11" borderId="40" xfId="0" applyNumberFormat="1" applyFont="1" applyFill="1" applyBorder="1" applyAlignment="1">
      <alignment horizontal="center" vertical="center"/>
    </xf>
    <xf numFmtId="3" fontId="4" fillId="10" borderId="39" xfId="0" applyNumberFormat="1" applyFont="1" applyFill="1" applyBorder="1" applyAlignment="1">
      <alignment horizontal="center" vertical="center"/>
    </xf>
    <xf numFmtId="3" fontId="4" fillId="10" borderId="34" xfId="0" applyNumberFormat="1" applyFont="1" applyFill="1" applyBorder="1" applyAlignment="1">
      <alignment horizontal="center" vertical="center"/>
    </xf>
    <xf numFmtId="3" fontId="4" fillId="10" borderId="36" xfId="0" applyNumberFormat="1" applyFont="1" applyFill="1" applyBorder="1" applyAlignment="1">
      <alignment horizontal="center" vertical="center"/>
    </xf>
    <xf numFmtId="3" fontId="4" fillId="10" borderId="35" xfId="0" applyNumberFormat="1" applyFont="1" applyFill="1" applyBorder="1" applyAlignment="1">
      <alignment horizontal="center" vertical="center"/>
    </xf>
    <xf numFmtId="3" fontId="4" fillId="10" borderId="33" xfId="0" applyNumberFormat="1" applyFont="1" applyFill="1" applyBorder="1" applyAlignment="1">
      <alignment horizontal="center" vertical="center"/>
    </xf>
    <xf numFmtId="164" fontId="4" fillId="11" borderId="34" xfId="0" applyNumberFormat="1" applyFont="1" applyFill="1" applyBorder="1" applyAlignment="1">
      <alignment horizontal="center" vertical="center"/>
    </xf>
    <xf numFmtId="164" fontId="4" fillId="11" borderId="36" xfId="0" applyNumberFormat="1" applyFont="1" applyFill="1" applyBorder="1" applyAlignment="1">
      <alignment horizontal="center" vertical="center"/>
    </xf>
    <xf numFmtId="164" fontId="4" fillId="11" borderId="35" xfId="0" applyNumberFormat="1" applyFont="1" applyFill="1" applyBorder="1" applyAlignment="1">
      <alignment horizontal="center" vertical="center"/>
    </xf>
    <xf numFmtId="164" fontId="4" fillId="11" borderId="3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6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i&#225;n/Dropbox/3Comparaciones/Datos%203%20comparaciones_GBA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iece/Dropbox/INFORMACI&#211;N%20EMP&#205;RICA/01.%20Argentina/02.%20Mercado%20de%20trabajo/01.%20Fuentes%20de%20informaci&#243;n/EPH/02.%20Procesamiento%20bases%20ceped/poblaci&#243;n%20y%20tasas%20mayos%2074-03%20-%20plan%20jef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iece/Dropbox/INFORMACI&#211;N%20EMP&#205;RICA/01.%20Argentina/02.%20Mercado%20de%20trabajo/01.%20Fuentes%20de%20informaci&#243;n/EPH/02.%20Procesamiento%20bases%20ceped/Poblaci&#243;n%20y%20tasas%20octubre%2074-02%20-%20plan%20jef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 Agus_Tasas"/>
      <sheetName val="Datos Agus_Ingresos"/>
      <sheetName val="Población en Censos"/>
      <sheetName val="Para empalme"/>
      <sheetName val="GBA_Población"/>
      <sheetName val="GBA_TA_Sin planes"/>
      <sheetName val="GBA_TE_Sin planes"/>
      <sheetName val="GBA_TD_Sin planes"/>
      <sheetName val="Salario doble bruto_CN"/>
      <sheetName val="Ingreso oc ppal Individual"/>
      <sheetName val="Ingreso laboral individual"/>
      <sheetName val="Ingresos AGUS"/>
      <sheetName val="Ingresos Hogar"/>
      <sheetName val="Síntesis TA y TE"/>
      <sheetName val="Síntesis Ingresos"/>
      <sheetName val="Renta"/>
      <sheetName val="Gr. 1_IOP"/>
      <sheetName val="Gr. 1_IOP con Renta"/>
      <sheetName val="Gr 2_TA"/>
      <sheetName val="Gr. 3_TE"/>
      <sheetName val="Gr. 2_Alterntiva"/>
      <sheetName val="Gr 4_Ingresos 1974 = 100"/>
      <sheetName val="Gr 5_Ingresos en $ de 2013"/>
      <sheetName val="Gr 6_ Participación"/>
      <sheetName val="Gr 7_ Estructuras"/>
      <sheetName val="Gráfico TA"/>
      <sheetName val="Ingresos individuales"/>
      <sheetName val="Estructura PEA"/>
      <sheetName val="Gráfico TE"/>
      <sheetName val="Estructura OCUP"/>
      <sheetName val="Gráfico TD"/>
      <sheetName val="Estructura DES)"/>
      <sheetName val="GBA_CP"/>
      <sheetName val="GBA_Asal"/>
      <sheetName val="GBA_Prec"/>
      <sheetName val="Hoja2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6">
          <cell r="C6">
            <v>2526186</v>
          </cell>
          <cell r="D6">
            <v>1202030</v>
          </cell>
          <cell r="E6">
            <v>3728216</v>
          </cell>
        </row>
        <row r="12">
          <cell r="C12">
            <v>2554532</v>
          </cell>
          <cell r="D12">
            <v>1235443</v>
          </cell>
          <cell r="E12">
            <v>3789975</v>
          </cell>
        </row>
        <row r="18">
          <cell r="C18">
            <v>2730848</v>
          </cell>
          <cell r="D18">
            <v>1549883</v>
          </cell>
          <cell r="E18">
            <v>4280731</v>
          </cell>
        </row>
        <row r="19">
          <cell r="C19">
            <v>2783541</v>
          </cell>
          <cell r="D19">
            <v>1551659</v>
          </cell>
          <cell r="E19">
            <v>4335200</v>
          </cell>
        </row>
        <row r="20">
          <cell r="C20">
            <v>2808677</v>
          </cell>
          <cell r="D20">
            <v>1630092</v>
          </cell>
          <cell r="E20">
            <v>4438769</v>
          </cell>
        </row>
        <row r="21">
          <cell r="C21">
            <v>2890055</v>
          </cell>
          <cell r="D21">
            <v>1631349</v>
          </cell>
          <cell r="E21">
            <v>4521404</v>
          </cell>
        </row>
        <row r="22">
          <cell r="C22">
            <v>2880846</v>
          </cell>
          <cell r="D22">
            <v>1645756</v>
          </cell>
          <cell r="E22">
            <v>4526602</v>
          </cell>
        </row>
        <row r="23">
          <cell r="C23">
            <v>2942936</v>
          </cell>
          <cell r="D23">
            <v>1674233</v>
          </cell>
          <cell r="E23">
            <v>4617169</v>
          </cell>
        </row>
        <row r="24">
          <cell r="C24">
            <v>3010848</v>
          </cell>
          <cell r="D24">
            <v>1743362</v>
          </cell>
          <cell r="E24">
            <v>4754210</v>
          </cell>
        </row>
        <row r="25">
          <cell r="C25">
            <v>3054906</v>
          </cell>
          <cell r="D25">
            <v>1909491</v>
          </cell>
          <cell r="E25">
            <v>4964397</v>
          </cell>
        </row>
        <row r="27">
          <cell r="C27">
            <v>3065225</v>
          </cell>
          <cell r="D27">
            <v>1988991</v>
          </cell>
          <cell r="E27">
            <v>5054216</v>
          </cell>
        </row>
        <row r="28">
          <cell r="C28">
            <v>3133926</v>
          </cell>
          <cell r="D28">
            <v>2052661</v>
          </cell>
          <cell r="E28">
            <v>5186587</v>
          </cell>
        </row>
        <row r="29">
          <cell r="C29">
            <v>3197685</v>
          </cell>
          <cell r="D29">
            <v>2072940</v>
          </cell>
          <cell r="E29">
            <v>5270625</v>
          </cell>
        </row>
        <row r="30">
          <cell r="C30">
            <v>3294971</v>
          </cell>
          <cell r="D30">
            <v>2240257</v>
          </cell>
          <cell r="E30">
            <v>5535228</v>
          </cell>
        </row>
        <row r="31">
          <cell r="C31">
            <v>3312270</v>
          </cell>
          <cell r="D31">
            <v>2353245</v>
          </cell>
          <cell r="E31">
            <v>5665515</v>
          </cell>
        </row>
        <row r="32">
          <cell r="C32">
            <v>3294667</v>
          </cell>
          <cell r="D32">
            <v>2292342</v>
          </cell>
          <cell r="E32">
            <v>5587009</v>
          </cell>
        </row>
        <row r="33">
          <cell r="C33">
            <v>3312880</v>
          </cell>
          <cell r="D33">
            <v>2248816</v>
          </cell>
          <cell r="E33">
            <v>5561696</v>
          </cell>
        </row>
        <row r="34">
          <cell r="C34">
            <v>3359336</v>
          </cell>
          <cell r="D34">
            <v>2446266</v>
          </cell>
          <cell r="E34">
            <v>5805602</v>
          </cell>
        </row>
        <row r="35">
          <cell r="G35">
            <v>3371354</v>
          </cell>
          <cell r="H35">
            <v>2667107</v>
          </cell>
          <cell r="I35">
            <v>6038461</v>
          </cell>
        </row>
        <row r="36">
          <cell r="G36">
            <v>3506714</v>
          </cell>
          <cell r="H36">
            <v>2638740</v>
          </cell>
          <cell r="I36">
            <v>6145454</v>
          </cell>
        </row>
        <row r="37">
          <cell r="G37">
            <v>3573635</v>
          </cell>
          <cell r="H37">
            <v>2625262</v>
          </cell>
          <cell r="I37">
            <v>6198897</v>
          </cell>
        </row>
        <row r="38">
          <cell r="G38">
            <v>3517778</v>
          </cell>
          <cell r="H38">
            <v>2709463</v>
          </cell>
          <cell r="I38">
            <v>6227241</v>
          </cell>
        </row>
        <row r="40">
          <cell r="G40">
            <v>3543030</v>
          </cell>
          <cell r="H40">
            <v>2567660</v>
          </cell>
          <cell r="I40">
            <v>6110690</v>
          </cell>
        </row>
        <row r="41">
          <cell r="G41">
            <v>3589151</v>
          </cell>
          <cell r="H41">
            <v>2712795</v>
          </cell>
          <cell r="I41">
            <v>6301946</v>
          </cell>
        </row>
        <row r="42">
          <cell r="G42">
            <v>3637239</v>
          </cell>
          <cell r="H42">
            <v>2705744</v>
          </cell>
          <cell r="I42">
            <v>6342983</v>
          </cell>
        </row>
        <row r="43">
          <cell r="G43">
            <v>3723496</v>
          </cell>
          <cell r="H43">
            <v>2724385</v>
          </cell>
          <cell r="I43">
            <v>6447881</v>
          </cell>
        </row>
        <row r="44">
          <cell r="G44">
            <v>3749472</v>
          </cell>
          <cell r="H44">
            <v>2811722</v>
          </cell>
          <cell r="I44">
            <v>6561194</v>
          </cell>
        </row>
      </sheetData>
      <sheetData sheetId="7">
        <row r="6">
          <cell r="V6">
            <v>57.330105202478741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4">
          <cell r="B4" t="str">
            <v>Tasa de actividad - Varón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odo"/>
      <sheetName val="indice"/>
      <sheetName val="base"/>
      <sheetName val="pob"/>
      <sheetName val="tact"/>
      <sheetName val="tdes"/>
      <sheetName val="temp"/>
      <sheetName val="tsub"/>
      <sheetName val="plan jefes"/>
      <sheetName val="act.abs"/>
      <sheetName val="des.abs"/>
      <sheetName val="ocup.abs"/>
      <sheetName val="sub.abs"/>
      <sheetName val="plenos.abs"/>
      <sheetName val="inc.PEA"/>
      <sheetName val="inc.des"/>
      <sheetName val="inc.ocup"/>
      <sheetName val="inc.sub"/>
      <sheetName val="inc.plenos"/>
      <sheetName val="incrementos"/>
      <sheetName val="g.tact"/>
      <sheetName val="g.tdes"/>
      <sheetName val="g.temp"/>
      <sheetName val="g.tsub"/>
      <sheetName val="g.inc"/>
    </sheetNames>
    <sheetDataSet>
      <sheetData sheetId="0"/>
      <sheetData sheetId="1"/>
      <sheetData sheetId="2"/>
      <sheetData sheetId="3"/>
      <sheetData sheetId="4">
        <row r="38">
          <cell r="D38">
            <v>40.6</v>
          </cell>
          <cell r="E38">
            <v>40.6</v>
          </cell>
          <cell r="F38">
            <v>40.5</v>
          </cell>
          <cell r="G38">
            <v>39.5</v>
          </cell>
          <cell r="H38">
            <v>39.6</v>
          </cell>
          <cell r="I38">
            <v>38.9</v>
          </cell>
          <cell r="J38">
            <v>39.299999999999997</v>
          </cell>
          <cell r="K38">
            <v>39.5</v>
          </cell>
          <cell r="L38">
            <v>39.1</v>
          </cell>
          <cell r="M38">
            <v>38</v>
          </cell>
          <cell r="N38">
            <v>38.4</v>
          </cell>
          <cell r="O38">
            <v>38.9</v>
          </cell>
          <cell r="P38">
            <v>39.6</v>
          </cell>
        </row>
      </sheetData>
      <sheetData sheetId="5">
        <row r="38">
          <cell r="D38">
            <v>4.2</v>
          </cell>
          <cell r="E38">
            <v>2.4</v>
          </cell>
          <cell r="F38">
            <v>4.8</v>
          </cell>
          <cell r="G38">
            <v>3.4</v>
          </cell>
          <cell r="H38">
            <v>3.9</v>
          </cell>
          <cell r="I38">
            <v>2</v>
          </cell>
          <cell r="J38">
            <v>2.2999999999999998</v>
          </cell>
          <cell r="K38">
            <v>4</v>
          </cell>
          <cell r="L38">
            <v>5.7</v>
          </cell>
          <cell r="M38">
            <v>5.2</v>
          </cell>
          <cell r="N38">
            <v>4.0999999999999996</v>
          </cell>
          <cell r="O38">
            <v>5.7</v>
          </cell>
          <cell r="P38">
            <v>4.8</v>
          </cell>
        </row>
      </sheetData>
      <sheetData sheetId="6">
        <row r="38">
          <cell r="D38">
            <v>38.894800000000004</v>
          </cell>
          <cell r="E38">
            <v>39.625599999999999</v>
          </cell>
          <cell r="F38">
            <v>38.555999999999997</v>
          </cell>
          <cell r="G38">
            <v>38.157000000000004</v>
          </cell>
          <cell r="H38">
            <v>38.055599999999998</v>
          </cell>
          <cell r="I38">
            <v>38.122</v>
          </cell>
          <cell r="J38">
            <v>38.396099999999997</v>
          </cell>
          <cell r="K38">
            <v>37.92</v>
          </cell>
          <cell r="L38">
            <v>36.871300000000005</v>
          </cell>
          <cell r="M38">
            <v>36.024000000000001</v>
          </cell>
          <cell r="N38">
            <v>36.825600000000001</v>
          </cell>
          <cell r="O38">
            <v>36.682699999999997</v>
          </cell>
          <cell r="P38">
            <v>37.699200000000005</v>
          </cell>
        </row>
      </sheetData>
      <sheetData sheetId="7">
        <row r="38">
          <cell r="D38">
            <v>4.7</v>
          </cell>
          <cell r="E38">
            <v>4.7</v>
          </cell>
          <cell r="F38">
            <v>4.7</v>
          </cell>
          <cell r="G38">
            <v>3.3</v>
          </cell>
          <cell r="H38">
            <v>5.4</v>
          </cell>
          <cell r="I38">
            <v>3.2</v>
          </cell>
          <cell r="J38">
            <v>4.7</v>
          </cell>
          <cell r="K38">
            <v>4.5999999999999996</v>
          </cell>
          <cell r="L38">
            <v>6.4</v>
          </cell>
          <cell r="M38">
            <v>4.5999999999999996</v>
          </cell>
          <cell r="N38">
            <v>4.5</v>
          </cell>
          <cell r="O38">
            <v>5.5</v>
          </cell>
          <cell r="P38">
            <v>6.4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todo"/>
      <sheetName val="indice"/>
      <sheetName val="base"/>
      <sheetName val="pob"/>
      <sheetName val="tact"/>
      <sheetName val="tdes"/>
      <sheetName val="temp"/>
      <sheetName val="tsub"/>
      <sheetName val="plan jefes"/>
      <sheetName val="act.abs"/>
      <sheetName val="des.abs"/>
      <sheetName val="ocup.abs"/>
      <sheetName val="sub.abs"/>
      <sheetName val="plenos.abs"/>
      <sheetName val="inc.PEA"/>
      <sheetName val="inc.des."/>
      <sheetName val="inc.ocup."/>
      <sheetName val="inc.sub"/>
      <sheetName val="inc.plenos"/>
      <sheetName val="incrementos"/>
      <sheetName val="g.tact"/>
      <sheetName val="g.tdes"/>
      <sheetName val="g.emp"/>
      <sheetName val="g.tsub"/>
      <sheetName val="g.inc"/>
    </sheetNames>
    <sheetDataSet>
      <sheetData sheetId="0"/>
      <sheetData sheetId="1"/>
      <sheetData sheetId="2"/>
      <sheetData sheetId="3"/>
      <sheetData sheetId="4">
        <row r="38">
          <cell r="E38">
            <v>40.200000000000003</v>
          </cell>
          <cell r="F38">
            <v>39.1</v>
          </cell>
          <cell r="G38">
            <v>38.9</v>
          </cell>
          <cell r="H38">
            <v>39.9</v>
          </cell>
          <cell r="I38">
            <v>39.4</v>
          </cell>
          <cell r="L38">
            <v>39.200000000000003</v>
          </cell>
          <cell r="M38">
            <v>37.5</v>
          </cell>
          <cell r="N38">
            <v>38.4</v>
          </cell>
        </row>
      </sheetData>
      <sheetData sheetId="5">
        <row r="38">
          <cell r="E38">
            <v>2.8</v>
          </cell>
          <cell r="F38">
            <v>4</v>
          </cell>
          <cell r="G38">
            <v>2.2999999999999998</v>
          </cell>
          <cell r="H38">
            <v>1.9</v>
          </cell>
          <cell r="I38">
            <v>2.1</v>
          </cell>
          <cell r="L38">
            <v>3.7</v>
          </cell>
          <cell r="M38">
            <v>3.1</v>
          </cell>
          <cell r="N38">
            <v>3.6</v>
          </cell>
        </row>
      </sheetData>
      <sheetData sheetId="6">
        <row r="38">
          <cell r="E38">
            <v>39.074400000000004</v>
          </cell>
          <cell r="F38">
            <v>37.536000000000001</v>
          </cell>
          <cell r="G38">
            <v>38.005299999999998</v>
          </cell>
          <cell r="H38">
            <v>39.1419</v>
          </cell>
          <cell r="I38">
            <v>38.572600000000001</v>
          </cell>
          <cell r="L38">
            <v>37.749600000000001</v>
          </cell>
          <cell r="M38">
            <v>36.337499999999999</v>
          </cell>
          <cell r="N38">
            <v>37.017600000000002</v>
          </cell>
        </row>
      </sheetData>
      <sheetData sheetId="7">
        <row r="38">
          <cell r="E38">
            <v>4.9000000000000004</v>
          </cell>
          <cell r="F38">
            <v>5</v>
          </cell>
          <cell r="G38">
            <v>3.1</v>
          </cell>
          <cell r="H38">
            <v>3</v>
          </cell>
          <cell r="I38">
            <v>3.2</v>
          </cell>
          <cell r="L38">
            <v>5.6</v>
          </cell>
          <cell r="M38">
            <v>4.9000000000000004</v>
          </cell>
          <cell r="N38">
            <v>4.7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E9"/>
  <sheetViews>
    <sheetView topLeftCell="A1048547" workbookViewId="0">
      <selection activeCell="AA1" sqref="AA1:AN1048576"/>
    </sheetView>
  </sheetViews>
  <sheetFormatPr baseColWidth="10" defaultRowHeight="12.75" x14ac:dyDescent="0.2"/>
  <cols>
    <col min="1" max="1" width="11.42578125" style="1"/>
    <col min="2" max="3" width="11.42578125" style="3"/>
    <col min="4" max="4" width="11.42578125" style="2"/>
    <col min="5" max="16384" width="11.42578125" style="1"/>
  </cols>
  <sheetData>
    <row r="2" spans="1:5" x14ac:dyDescent="0.2">
      <c r="C2" s="6"/>
    </row>
    <row r="3" spans="1:5" ht="13.5" thickBot="1" x14ac:dyDescent="0.25">
      <c r="A3" s="12" t="s">
        <v>8</v>
      </c>
      <c r="B3" s="12" t="s">
        <v>7</v>
      </c>
      <c r="C3" s="13" t="s">
        <v>6</v>
      </c>
      <c r="D3" s="12" t="s">
        <v>5</v>
      </c>
      <c r="E3" s="12" t="s">
        <v>4</v>
      </c>
    </row>
    <row r="4" spans="1:5" x14ac:dyDescent="0.2">
      <c r="A4" s="4">
        <v>25841</v>
      </c>
      <c r="B4" s="8">
        <v>8451495</v>
      </c>
      <c r="C4" s="11"/>
      <c r="D4" s="10"/>
      <c r="E4" s="9"/>
    </row>
    <row r="5" spans="1:5" x14ac:dyDescent="0.2">
      <c r="A5" s="4">
        <v>29516</v>
      </c>
      <c r="B5" s="8">
        <v>9969826</v>
      </c>
      <c r="C5" s="7" t="s">
        <v>3</v>
      </c>
      <c r="D5" s="2">
        <f>YEARFRAC(A4,A5)</f>
        <v>10.061111111111112</v>
      </c>
      <c r="E5" s="5">
        <f>RATE(D5,,-B4,B5)</f>
        <v>1.6557199873408444E-2</v>
      </c>
    </row>
    <row r="6" spans="1:5" x14ac:dyDescent="0.2">
      <c r="A6" s="4">
        <v>33373</v>
      </c>
      <c r="B6" s="8">
        <v>11298030</v>
      </c>
      <c r="C6" s="7" t="s">
        <v>2</v>
      </c>
      <c r="D6" s="2">
        <f>YEARFRAC(A5,A6)</f>
        <v>10.563888888888888</v>
      </c>
      <c r="E6" s="5">
        <f>RATE(D6,,-B5,B6)</f>
        <v>1.1909297250917503E-2</v>
      </c>
    </row>
    <row r="7" spans="1:5" x14ac:dyDescent="0.2">
      <c r="A7" s="4">
        <v>37212</v>
      </c>
      <c r="B7" s="8">
        <v>12046799</v>
      </c>
      <c r="C7" s="7" t="s">
        <v>1</v>
      </c>
      <c r="D7" s="2">
        <f>YEARFRAC(A6,A7)</f>
        <v>10.505555555555556</v>
      </c>
      <c r="E7" s="5">
        <f>RATE(D7,,-B6,B7)</f>
        <v>6.1269479534197136E-3</v>
      </c>
    </row>
    <row r="8" spans="1:5" x14ac:dyDescent="0.2">
      <c r="A8" s="4">
        <v>40478</v>
      </c>
      <c r="B8" s="3">
        <v>13588171</v>
      </c>
      <c r="C8" s="6" t="s">
        <v>0</v>
      </c>
      <c r="D8" s="2">
        <f>YEARFRAC(A7,A8)</f>
        <v>8.9444444444444446</v>
      </c>
      <c r="E8" s="5">
        <f>RATE(D8,,-B7,B8)</f>
        <v>1.3551948984938623E-2</v>
      </c>
    </row>
    <row r="9" spans="1:5" x14ac:dyDescent="0.2">
      <c r="A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T49"/>
  <sheetViews>
    <sheetView zoomScale="90" zoomScaleNormal="90" workbookViewId="0">
      <pane xSplit="1" ySplit="4" topLeftCell="B17" activePane="bottomRight" state="frozen"/>
      <selection activeCell="AA1" sqref="AA1:AN1048576"/>
      <selection pane="topRight" activeCell="AA1" sqref="AA1:AN1048576"/>
      <selection pane="bottomLeft" activeCell="AA1" sqref="AA1:AN1048576"/>
      <selection pane="bottomRight" activeCell="AA1" sqref="AA1:AN1048576"/>
    </sheetView>
  </sheetViews>
  <sheetFormatPr baseColWidth="10" defaultRowHeight="12.75" x14ac:dyDescent="0.25"/>
  <cols>
    <col min="1" max="1" width="11.42578125" style="18"/>
    <col min="2" max="4" width="12.5703125" style="17" customWidth="1"/>
    <col min="5" max="7" width="12.5703125" style="16" customWidth="1"/>
    <col min="8" max="10" width="11.42578125" style="15"/>
    <col min="11" max="16" width="11.42578125" style="8"/>
    <col min="17" max="16384" width="11.42578125" style="14"/>
  </cols>
  <sheetData>
    <row r="2" spans="1:20" ht="13.5" customHeight="1" x14ac:dyDescent="0.25">
      <c r="A2" s="159" t="s">
        <v>23</v>
      </c>
      <c r="B2" s="164" t="s">
        <v>22</v>
      </c>
      <c r="C2" s="175" t="s">
        <v>21</v>
      </c>
      <c r="D2" s="176"/>
      <c r="E2" s="176"/>
      <c r="F2" s="176"/>
      <c r="G2" s="177"/>
      <c r="H2" s="166" t="s">
        <v>20</v>
      </c>
      <c r="I2" s="167"/>
      <c r="J2" s="167"/>
      <c r="K2" s="167"/>
      <c r="L2" s="167"/>
      <c r="M2" s="167"/>
      <c r="N2" s="167"/>
      <c r="O2" s="167"/>
      <c r="P2" s="168"/>
    </row>
    <row r="3" spans="1:20" ht="13.5" customHeight="1" x14ac:dyDescent="0.25">
      <c r="A3" s="159"/>
      <c r="B3" s="164"/>
      <c r="C3" s="169" t="s">
        <v>19</v>
      </c>
      <c r="D3" s="155" t="s">
        <v>18</v>
      </c>
      <c r="E3" s="155" t="s">
        <v>7</v>
      </c>
      <c r="F3" s="155" t="s">
        <v>14</v>
      </c>
      <c r="G3" s="157" t="s">
        <v>13</v>
      </c>
      <c r="H3" s="161" t="s">
        <v>17</v>
      </c>
      <c r="I3" s="162"/>
      <c r="J3" s="163"/>
      <c r="K3" s="173" t="s">
        <v>16</v>
      </c>
      <c r="L3" s="162"/>
      <c r="M3" s="174"/>
      <c r="N3" s="171" t="s">
        <v>15</v>
      </c>
      <c r="O3" s="162"/>
      <c r="P3" s="172"/>
    </row>
    <row r="4" spans="1:20" ht="14.25" customHeight="1" thickBot="1" x14ac:dyDescent="0.3">
      <c r="A4" s="160"/>
      <c r="B4" s="165"/>
      <c r="C4" s="170"/>
      <c r="D4" s="156"/>
      <c r="E4" s="156"/>
      <c r="F4" s="156"/>
      <c r="G4" s="158"/>
      <c r="H4" s="80" t="s">
        <v>14</v>
      </c>
      <c r="I4" s="75" t="s">
        <v>13</v>
      </c>
      <c r="J4" s="79" t="s">
        <v>12</v>
      </c>
      <c r="K4" s="78" t="s">
        <v>14</v>
      </c>
      <c r="L4" s="75" t="s">
        <v>13</v>
      </c>
      <c r="M4" s="77" t="s">
        <v>12</v>
      </c>
      <c r="N4" s="76" t="s">
        <v>14</v>
      </c>
      <c r="O4" s="75" t="s">
        <v>13</v>
      </c>
      <c r="P4" s="74" t="s">
        <v>12</v>
      </c>
    </row>
    <row r="5" spans="1:20" x14ac:dyDescent="0.2">
      <c r="A5" s="18">
        <v>1974</v>
      </c>
      <c r="B5" s="31" t="s">
        <v>11</v>
      </c>
      <c r="C5" s="71">
        <v>27317</v>
      </c>
      <c r="D5" s="32">
        <f>YEARFRAC('Población en Censos'!A$4,C5)</f>
        <v>4.041666666666667</v>
      </c>
      <c r="E5" s="28">
        <f>'Población en Censos'!B$4*POWER(1+'Población en Censos'!E$5,D5)</f>
        <v>9031460.3710343856</v>
      </c>
      <c r="F5" s="28">
        <f t="shared" ref="F5:F45" si="0">IF(H5="","", H5/J5*E5)</f>
        <v>4272611.8591766115</v>
      </c>
      <c r="G5" s="27">
        <f t="shared" ref="G5:G45" si="1">IF(F5="", "", E5-F5)</f>
        <v>4758848.5118577741</v>
      </c>
      <c r="H5" s="26">
        <f>'[1]GBA_TA_Sin planes'!C6+K5+N5</f>
        <v>4336875</v>
      </c>
      <c r="I5" s="25">
        <f>'[1]GBA_TA_Sin planes'!D6+L5+O5</f>
        <v>4830425</v>
      </c>
      <c r="J5" s="24">
        <f>'[1]GBA_TA_Sin planes'!E6+M5+P5</f>
        <v>9167300</v>
      </c>
      <c r="K5" s="23">
        <v>1810689</v>
      </c>
      <c r="L5" s="20">
        <v>3628395</v>
      </c>
      <c r="M5" s="22">
        <v>5439084</v>
      </c>
      <c r="N5" s="51"/>
      <c r="O5" s="50"/>
      <c r="P5" s="49"/>
    </row>
    <row r="6" spans="1:20" x14ac:dyDescent="0.2">
      <c r="A6" s="18">
        <v>1975</v>
      </c>
      <c r="B6" s="72"/>
      <c r="C6" s="71">
        <v>27682</v>
      </c>
      <c r="D6" s="32">
        <f>YEARFRAC('Población en Censos'!A$4,C6)</f>
        <v>5.041666666666667</v>
      </c>
      <c r="E6" s="28">
        <f>'Población en Censos'!B$4*POWER(1+'Población en Censos'!E$5,D6)</f>
        <v>9180996.0655463673</v>
      </c>
      <c r="F6" s="28" t="str">
        <f t="shared" si="0"/>
        <v/>
      </c>
      <c r="G6" s="27" t="str">
        <f t="shared" si="1"/>
        <v/>
      </c>
      <c r="H6" s="70"/>
      <c r="I6" s="69"/>
      <c r="J6" s="68"/>
      <c r="K6" s="67"/>
      <c r="L6" s="50"/>
      <c r="M6" s="66"/>
      <c r="N6" s="51"/>
      <c r="O6" s="50"/>
      <c r="P6" s="49"/>
    </row>
    <row r="7" spans="1:20" x14ac:dyDescent="0.2">
      <c r="A7" s="18">
        <v>1976</v>
      </c>
      <c r="B7" s="72"/>
      <c r="C7" s="71">
        <v>28048</v>
      </c>
      <c r="D7" s="32">
        <f>YEARFRAC('Población en Censos'!A$4,C7)</f>
        <v>6.041666666666667</v>
      </c>
      <c r="E7" s="28">
        <f>'Población en Censos'!B$4*POWER(1+'Población en Censos'!E$5,D7)</f>
        <v>9333007.6524405964</v>
      </c>
      <c r="F7" s="28" t="str">
        <f t="shared" si="0"/>
        <v/>
      </c>
      <c r="G7" s="27" t="str">
        <f t="shared" si="1"/>
        <v/>
      </c>
      <c r="H7" s="70"/>
      <c r="I7" s="69"/>
      <c r="J7" s="68"/>
      <c r="K7" s="67"/>
      <c r="L7" s="50"/>
      <c r="M7" s="66"/>
      <c r="N7" s="51"/>
      <c r="O7" s="50"/>
      <c r="P7" s="49"/>
    </row>
    <row r="8" spans="1:20" x14ac:dyDescent="0.2">
      <c r="A8" s="18">
        <v>1977</v>
      </c>
      <c r="B8" s="72"/>
      <c r="C8" s="71">
        <v>28413</v>
      </c>
      <c r="D8" s="32">
        <f>YEARFRAC('Población en Censos'!A$4,C8)</f>
        <v>7.041666666666667</v>
      </c>
      <c r="E8" s="28">
        <f>'Población en Censos'!B$4*POWER(1+'Población en Censos'!E$5,D8)</f>
        <v>9487536.1255621053</v>
      </c>
      <c r="F8" s="28" t="str">
        <f t="shared" si="0"/>
        <v/>
      </c>
      <c r="G8" s="27" t="str">
        <f t="shared" si="1"/>
        <v/>
      </c>
      <c r="H8" s="70"/>
      <c r="I8" s="69"/>
      <c r="J8" s="68"/>
      <c r="K8" s="67"/>
      <c r="L8" s="50"/>
      <c r="M8" s="66"/>
      <c r="N8" s="51"/>
      <c r="O8" s="50"/>
      <c r="P8" s="49"/>
    </row>
    <row r="9" spans="1:20" x14ac:dyDescent="0.2">
      <c r="A9" s="18">
        <v>1978</v>
      </c>
      <c r="B9" s="72"/>
      <c r="C9" s="71">
        <v>28778</v>
      </c>
      <c r="D9" s="32">
        <f>YEARFRAC('Población en Censos'!A$4,C9)</f>
        <v>8.0416666666666661</v>
      </c>
      <c r="E9" s="28">
        <f>'Población en Censos'!B$4*POWER(1+'Población en Censos'!E$5,D9)</f>
        <v>9644623.1574992202</v>
      </c>
      <c r="F9" s="28" t="str">
        <f t="shared" si="0"/>
        <v/>
      </c>
      <c r="G9" s="27" t="str">
        <f t="shared" si="1"/>
        <v/>
      </c>
      <c r="H9" s="70"/>
      <c r="I9" s="69"/>
      <c r="J9" s="68"/>
      <c r="K9" s="67"/>
      <c r="L9" s="50"/>
      <c r="M9" s="66"/>
      <c r="N9" s="51"/>
      <c r="O9" s="50"/>
      <c r="P9" s="49"/>
    </row>
    <row r="10" spans="1:20" x14ac:dyDescent="0.2">
      <c r="A10" s="18">
        <v>1979</v>
      </c>
      <c r="B10" s="72"/>
      <c r="C10" s="71">
        <v>29143</v>
      </c>
      <c r="D10" s="32">
        <f>YEARFRAC('Población en Censos'!A$4,C10)</f>
        <v>9.0416666666666661</v>
      </c>
      <c r="E10" s="28">
        <f>'Población en Censos'!B$4*POWER(1+'Población en Censos'!E$5,D10)</f>
        <v>9804311.1108216383</v>
      </c>
      <c r="F10" s="28" t="str">
        <f t="shared" si="0"/>
        <v/>
      </c>
      <c r="G10" s="27" t="str">
        <f t="shared" si="1"/>
        <v/>
      </c>
      <c r="H10" s="70"/>
      <c r="I10" s="69"/>
      <c r="J10" s="68"/>
      <c r="K10" s="67"/>
      <c r="L10" s="50"/>
      <c r="M10" s="66"/>
      <c r="N10" s="51"/>
      <c r="O10" s="50"/>
      <c r="P10" s="49"/>
    </row>
    <row r="11" spans="1:20" ht="13.5" thickBot="1" x14ac:dyDescent="0.25">
      <c r="A11" s="12">
        <v>1980</v>
      </c>
      <c r="B11" s="65" t="s">
        <v>11</v>
      </c>
      <c r="C11" s="73">
        <v>29509</v>
      </c>
      <c r="D11" s="63">
        <f>YEARFRAC('Población en Censos'!A$4,C11)</f>
        <v>10.041666666666666</v>
      </c>
      <c r="E11" s="62">
        <f>'Población en Censos'!B$4*POWER(1+'Población en Censos'!E$5,D11)</f>
        <v>9966643.0495045912</v>
      </c>
      <c r="F11" s="62">
        <f t="shared" si="0"/>
        <v>4789680.4058971237</v>
      </c>
      <c r="G11" s="61">
        <f t="shared" si="1"/>
        <v>5176962.6436074674</v>
      </c>
      <c r="H11" s="60">
        <f>'[1]GBA_TA_Sin planes'!C12+K11+N11</f>
        <v>4588237</v>
      </c>
      <c r="I11" s="59">
        <f>'[1]GBA_TA_Sin planes'!D12+L11+O11</f>
        <v>4959231</v>
      </c>
      <c r="J11" s="58">
        <f>'[1]GBA_TA_Sin planes'!E12+M11+P11</f>
        <v>9547468</v>
      </c>
      <c r="K11" s="57">
        <v>2033705</v>
      </c>
      <c r="L11" s="56">
        <v>3723788</v>
      </c>
      <c r="M11" s="55">
        <v>5757493</v>
      </c>
      <c r="N11" s="54"/>
      <c r="O11" s="53"/>
      <c r="P11" s="52"/>
    </row>
    <row r="12" spans="1:20" x14ac:dyDescent="0.2">
      <c r="A12" s="18">
        <v>1981</v>
      </c>
      <c r="B12" s="72"/>
      <c r="C12" s="71">
        <v>29874</v>
      </c>
      <c r="D12" s="32">
        <f>YEARFRAC('Población en Censos'!A$5,C12)</f>
        <v>0.98055555555555551</v>
      </c>
      <c r="E12" s="28">
        <f>'Población en Censos'!B$5*POWER(1+'Población en Censos'!E$6,D12)</f>
        <v>10086237.486058535</v>
      </c>
      <c r="F12" s="28" t="str">
        <f t="shared" si="0"/>
        <v/>
      </c>
      <c r="G12" s="27" t="str">
        <f t="shared" si="1"/>
        <v/>
      </c>
      <c r="H12" s="70"/>
      <c r="I12" s="69"/>
      <c r="J12" s="68"/>
      <c r="K12" s="67"/>
      <c r="L12" s="50"/>
      <c r="M12" s="66"/>
      <c r="N12" s="51"/>
      <c r="O12" s="50"/>
      <c r="P12" s="49"/>
    </row>
    <row r="13" spans="1:20" x14ac:dyDescent="0.2">
      <c r="A13" s="18">
        <v>1982</v>
      </c>
      <c r="B13" s="72"/>
      <c r="C13" s="71">
        <v>30239</v>
      </c>
      <c r="D13" s="32">
        <f>YEARFRAC('Población en Censos'!A$5,C13)</f>
        <v>1.9805555555555556</v>
      </c>
      <c r="E13" s="28">
        <f>'Población en Censos'!B$5*POWER(1+'Población en Censos'!E$6,D13)</f>
        <v>10206357.486423355</v>
      </c>
      <c r="F13" s="28" t="str">
        <f t="shared" si="0"/>
        <v/>
      </c>
      <c r="G13" s="27" t="str">
        <f t="shared" si="1"/>
        <v/>
      </c>
      <c r="H13" s="70"/>
      <c r="I13" s="69"/>
      <c r="J13" s="68"/>
      <c r="K13" s="67"/>
      <c r="L13" s="50"/>
      <c r="M13" s="66"/>
      <c r="N13" s="51"/>
      <c r="O13" s="50"/>
      <c r="P13" s="49"/>
    </row>
    <row r="14" spans="1:20" x14ac:dyDescent="0.2">
      <c r="A14" s="18">
        <v>1983</v>
      </c>
      <c r="B14" s="72"/>
      <c r="C14" s="71">
        <v>30604</v>
      </c>
      <c r="D14" s="32">
        <f>YEARFRAC('Población en Censos'!A$5,C14)</f>
        <v>2.9805555555555556</v>
      </c>
      <c r="E14" s="28">
        <f>'Población en Censos'!B$5*POWER(1+'Población en Censos'!E$6,D14)</f>
        <v>10327908.031578299</v>
      </c>
      <c r="F14" s="28" t="str">
        <f t="shared" si="0"/>
        <v/>
      </c>
      <c r="G14" s="27" t="str">
        <f t="shared" si="1"/>
        <v/>
      </c>
      <c r="H14" s="70"/>
      <c r="I14" s="69"/>
      <c r="J14" s="68"/>
      <c r="K14" s="67"/>
      <c r="L14" s="50"/>
      <c r="M14" s="66"/>
      <c r="N14" s="51"/>
      <c r="O14" s="50"/>
      <c r="P14" s="49"/>
    </row>
    <row r="15" spans="1:20" x14ac:dyDescent="0.2">
      <c r="A15" s="18">
        <v>1984</v>
      </c>
      <c r="B15" s="72"/>
      <c r="C15" s="71">
        <v>30970</v>
      </c>
      <c r="D15" s="32">
        <f>YEARFRAC('Población en Censos'!A$5,C15)</f>
        <v>3.9805555555555556</v>
      </c>
      <c r="E15" s="28">
        <f>'Población en Censos'!B$5*POWER(1+'Población en Censos'!E$6,D15)</f>
        <v>10450906.158306504</v>
      </c>
      <c r="F15" s="28" t="str">
        <f t="shared" si="0"/>
        <v/>
      </c>
      <c r="G15" s="27" t="str">
        <f t="shared" si="1"/>
        <v/>
      </c>
      <c r="H15" s="70"/>
      <c r="I15" s="69"/>
      <c r="J15" s="68"/>
      <c r="K15" s="67"/>
      <c r="L15" s="50"/>
      <c r="M15" s="66"/>
      <c r="N15" s="51"/>
      <c r="O15" s="50"/>
      <c r="P15" s="49"/>
      <c r="T15" s="14">
        <f>POWER(1,2)</f>
        <v>1</v>
      </c>
    </row>
    <row r="16" spans="1:20" x14ac:dyDescent="0.2">
      <c r="A16" s="18">
        <v>1985</v>
      </c>
      <c r="B16" s="72"/>
      <c r="C16" s="71">
        <v>31335</v>
      </c>
      <c r="D16" s="32">
        <f>YEARFRAC('Población en Censos'!A$5,C16)</f>
        <v>4.9805555555555552</v>
      </c>
      <c r="E16" s="28">
        <f>'Población en Censos'!B$5*POWER(1+'Población en Censos'!E$6,D16)</f>
        <v>10575369.10628722</v>
      </c>
      <c r="F16" s="28" t="str">
        <f t="shared" si="0"/>
        <v/>
      </c>
      <c r="G16" s="27" t="str">
        <f t="shared" si="1"/>
        <v/>
      </c>
      <c r="H16" s="70"/>
      <c r="I16" s="69"/>
      <c r="J16" s="68"/>
      <c r="K16" s="67"/>
      <c r="L16" s="50"/>
      <c r="M16" s="66"/>
      <c r="N16" s="51"/>
      <c r="O16" s="50"/>
      <c r="P16" s="49"/>
    </row>
    <row r="17" spans="1:16" x14ac:dyDescent="0.2">
      <c r="A17" s="18">
        <v>1986</v>
      </c>
      <c r="B17" s="31" t="s">
        <v>11</v>
      </c>
      <c r="C17" s="30">
        <v>31700</v>
      </c>
      <c r="D17" s="32">
        <f>YEARFRAC('Población en Censos'!A$5,C17)</f>
        <v>5.9805555555555552</v>
      </c>
      <c r="E17" s="28">
        <f>'Población en Censos'!B$5*POWER(1+'Población en Censos'!E$6,D17)</f>
        <v>10701314.320512166</v>
      </c>
      <c r="F17" s="28">
        <f t="shared" si="0"/>
        <v>5074398.5207787883</v>
      </c>
      <c r="G17" s="27">
        <f t="shared" si="1"/>
        <v>5626915.799733378</v>
      </c>
      <c r="H17" s="26">
        <f>'[1]GBA_TA_Sin planes'!C18+K17+N17</f>
        <v>5057690</v>
      </c>
      <c r="I17" s="25">
        <f>'[1]GBA_TA_Sin planes'!D18+L17+O17</f>
        <v>5608388</v>
      </c>
      <c r="J17" s="24">
        <f>'[1]GBA_TA_Sin planes'!E18+M17+P17</f>
        <v>10666078</v>
      </c>
      <c r="K17" s="23">
        <v>2326842</v>
      </c>
      <c r="L17" s="20">
        <v>4058505</v>
      </c>
      <c r="M17" s="22">
        <v>6385347</v>
      </c>
      <c r="N17" s="51"/>
      <c r="O17" s="50"/>
      <c r="P17" s="49"/>
    </row>
    <row r="18" spans="1:16" x14ac:dyDescent="0.2">
      <c r="A18" s="18">
        <v>1987</v>
      </c>
      <c r="B18" s="31" t="s">
        <v>11</v>
      </c>
      <c r="C18" s="30">
        <v>32065</v>
      </c>
      <c r="D18" s="32">
        <f>YEARFRAC('Población en Censos'!A$5,C18)</f>
        <v>6.9805555555555552</v>
      </c>
      <c r="E18" s="28">
        <f>'Población en Censos'!B$5*POWER(1+'Población en Censos'!E$6,D18)</f>
        <v>10828759.453730645</v>
      </c>
      <c r="F18" s="28">
        <f t="shared" si="0"/>
        <v>5166202.948815966</v>
      </c>
      <c r="G18" s="27">
        <f t="shared" si="1"/>
        <v>5662556.5049146786</v>
      </c>
      <c r="H18" s="26">
        <f>'[1]GBA_TA_Sin planes'!C19+K18+N18</f>
        <v>5150720</v>
      </c>
      <c r="I18" s="25">
        <f>'[1]GBA_TA_Sin planes'!D19+L18+O18</f>
        <v>5645586</v>
      </c>
      <c r="J18" s="24">
        <f>'[1]GBA_TA_Sin planes'!E19+M18+P18</f>
        <v>10796306</v>
      </c>
      <c r="K18" s="23">
        <v>2367179</v>
      </c>
      <c r="L18" s="20">
        <v>4093927</v>
      </c>
      <c r="M18" s="22">
        <v>6461106</v>
      </c>
      <c r="N18" s="51"/>
      <c r="O18" s="50"/>
      <c r="P18" s="49"/>
    </row>
    <row r="19" spans="1:16" x14ac:dyDescent="0.2">
      <c r="A19" s="18">
        <v>1988</v>
      </c>
      <c r="B19" s="31" t="s">
        <v>11</v>
      </c>
      <c r="C19" s="30">
        <v>32431</v>
      </c>
      <c r="D19" s="32">
        <f>YEARFRAC('Población en Censos'!A$5,C19)</f>
        <v>7.9805555555555552</v>
      </c>
      <c r="E19" s="28">
        <f>'Población en Censos'!B$5*POWER(1+'Población en Censos'!E$6,D19)</f>
        <v>10957722.368923809</v>
      </c>
      <c r="F19" s="28">
        <f t="shared" si="0"/>
        <v>5223708.4802486096</v>
      </c>
      <c r="G19" s="27">
        <f t="shared" si="1"/>
        <v>5734013.8886751998</v>
      </c>
      <c r="H19" s="26">
        <f>'[1]GBA_TA_Sin planes'!C20+K19+N19</f>
        <v>5217327</v>
      </c>
      <c r="I19" s="25">
        <f>'[1]GBA_TA_Sin planes'!D20+L19+O19</f>
        <v>5727009</v>
      </c>
      <c r="J19" s="24">
        <f>'[1]GBA_TA_Sin planes'!E20+M19+P19</f>
        <v>10944336</v>
      </c>
      <c r="K19" s="23">
        <v>2408650</v>
      </c>
      <c r="L19" s="20">
        <v>4096917</v>
      </c>
      <c r="M19" s="22">
        <v>6505567</v>
      </c>
      <c r="N19" s="51"/>
      <c r="O19" s="50"/>
      <c r="P19" s="49"/>
    </row>
    <row r="20" spans="1:16" x14ac:dyDescent="0.2">
      <c r="A20" s="18">
        <v>1989</v>
      </c>
      <c r="B20" s="31" t="s">
        <v>11</v>
      </c>
      <c r="C20" s="30">
        <v>32796</v>
      </c>
      <c r="D20" s="32">
        <f>YEARFRAC('Población en Censos'!A$5,C20)</f>
        <v>8.9805555555555561</v>
      </c>
      <c r="E20" s="28">
        <f>'Población en Censos'!B$5*POWER(1+'Población en Censos'!E$6,D20)</f>
        <v>11088221.141808352</v>
      </c>
      <c r="F20" s="28">
        <f t="shared" si="0"/>
        <v>5295155.2466636347</v>
      </c>
      <c r="G20" s="27">
        <f t="shared" si="1"/>
        <v>5793065.8951447168</v>
      </c>
      <c r="H20" s="26">
        <f>'[1]GBA_TA_Sin planes'!C21+K20+N20</f>
        <v>5290267</v>
      </c>
      <c r="I20" s="25">
        <f>'[1]GBA_TA_Sin planes'!D21+L20+O20</f>
        <v>5787718</v>
      </c>
      <c r="J20" s="24">
        <f>'[1]GBA_TA_Sin planes'!E21+M20+P20</f>
        <v>11077985</v>
      </c>
      <c r="K20" s="23">
        <v>2400212</v>
      </c>
      <c r="L20" s="20">
        <v>4156369</v>
      </c>
      <c r="M20" s="22">
        <v>6556581</v>
      </c>
      <c r="N20" s="51"/>
      <c r="O20" s="50"/>
      <c r="P20" s="49"/>
    </row>
    <row r="21" spans="1:16" ht="13.5" thickBot="1" x14ac:dyDescent="0.25">
      <c r="A21" s="12">
        <v>1990</v>
      </c>
      <c r="B21" s="65" t="s">
        <v>11</v>
      </c>
      <c r="C21" s="64">
        <v>33161</v>
      </c>
      <c r="D21" s="63">
        <f>YEARFRAC('Población en Censos'!A$5,C21)</f>
        <v>9.9805555555555561</v>
      </c>
      <c r="E21" s="62">
        <f>'Población en Censos'!B$5*POWER(1+'Población en Censos'!E$6,D21)</f>
        <v>11220274.063370055</v>
      </c>
      <c r="F21" s="62">
        <f t="shared" si="0"/>
        <v>5361086.7767588682</v>
      </c>
      <c r="G21" s="61">
        <f t="shared" si="1"/>
        <v>5859187.2866111863</v>
      </c>
      <c r="H21" s="60">
        <f>'[1]GBA_TA_Sin planes'!C22+K21+N21</f>
        <v>5361049</v>
      </c>
      <c r="I21" s="59">
        <f>'[1]GBA_TA_Sin planes'!D22+L21+O21</f>
        <v>5859146</v>
      </c>
      <c r="J21" s="58">
        <f>'[1]GBA_TA_Sin planes'!E22+M21+P21</f>
        <v>11220195</v>
      </c>
      <c r="K21" s="57">
        <v>2480203</v>
      </c>
      <c r="L21" s="56">
        <v>4213390</v>
      </c>
      <c r="M21" s="55">
        <v>6693593</v>
      </c>
      <c r="N21" s="54"/>
      <c r="O21" s="53"/>
      <c r="P21" s="52"/>
    </row>
    <row r="22" spans="1:16" x14ac:dyDescent="0.2">
      <c r="A22" s="18">
        <v>1991</v>
      </c>
      <c r="B22" s="31" t="s">
        <v>11</v>
      </c>
      <c r="C22" s="30">
        <v>33526</v>
      </c>
      <c r="D22" s="32">
        <f>YEARFRAC('Población en Censos'!A$6,C22)</f>
        <v>0.41666666666666669</v>
      </c>
      <c r="E22" s="28">
        <f>'Población en Censos'!B$6*POWER(1+'Población en Censos'!E$7,D22)</f>
        <v>11326821.307452286</v>
      </c>
      <c r="F22" s="28">
        <f t="shared" si="0"/>
        <v>5342755.8725474067</v>
      </c>
      <c r="G22" s="27">
        <f t="shared" si="1"/>
        <v>5984065.434904879</v>
      </c>
      <c r="H22" s="26">
        <f>'[1]GBA_TA_Sin planes'!C23+K22+N22</f>
        <v>5338644</v>
      </c>
      <c r="I22" s="25">
        <f>'[1]GBA_TA_Sin planes'!D23+L22+O22</f>
        <v>5979460</v>
      </c>
      <c r="J22" s="24">
        <f>'[1]GBA_TA_Sin planes'!E23+M22+P22</f>
        <v>11318104</v>
      </c>
      <c r="K22" s="23">
        <v>2395708</v>
      </c>
      <c r="L22" s="20">
        <v>4305227</v>
      </c>
      <c r="M22" s="22">
        <v>6700935</v>
      </c>
      <c r="N22" s="51"/>
      <c r="O22" s="50"/>
      <c r="P22" s="49"/>
    </row>
    <row r="23" spans="1:16" x14ac:dyDescent="0.2">
      <c r="A23" s="18">
        <v>1992</v>
      </c>
      <c r="B23" s="31" t="s">
        <v>11</v>
      </c>
      <c r="C23" s="30">
        <v>33892</v>
      </c>
      <c r="D23" s="32">
        <f>YEARFRAC('Población en Censos'!A$6,C23)</f>
        <v>1.4166666666666667</v>
      </c>
      <c r="E23" s="28">
        <f>'Población en Censos'!B$6*POWER(1+'Población en Censos'!E$7,D23)</f>
        <v>11396220.15208073</v>
      </c>
      <c r="F23" s="28">
        <f t="shared" si="0"/>
        <v>5453340.1346781645</v>
      </c>
      <c r="G23" s="27">
        <f t="shared" si="1"/>
        <v>5942880.0174025651</v>
      </c>
      <c r="H23" s="26">
        <f>'[1]GBA_TA_Sin planes'!C24+K23+N23</f>
        <v>5453386</v>
      </c>
      <c r="I23" s="25">
        <f>'[1]GBA_TA_Sin planes'!D24+L23+O23</f>
        <v>5942930</v>
      </c>
      <c r="J23" s="24">
        <f>'[1]GBA_TA_Sin planes'!E24+M23+P23</f>
        <v>11396316</v>
      </c>
      <c r="K23" s="23">
        <v>2442538</v>
      </c>
      <c r="L23" s="20">
        <v>4199568</v>
      </c>
      <c r="M23" s="22">
        <v>6642106</v>
      </c>
      <c r="N23" s="51"/>
      <c r="O23" s="50"/>
      <c r="P23" s="49"/>
    </row>
    <row r="24" spans="1:16" x14ac:dyDescent="0.2">
      <c r="A24" s="18">
        <v>1993</v>
      </c>
      <c r="B24" s="31" t="s">
        <v>11</v>
      </c>
      <c r="C24" s="30">
        <v>34257</v>
      </c>
      <c r="D24" s="32">
        <f>YEARFRAC('Población en Censos'!A$6,C24)</f>
        <v>2.4166666666666665</v>
      </c>
      <c r="E24" s="28">
        <f>'Población en Censos'!B$6*POWER(1+'Población en Censos'!E$7,D24)</f>
        <v>11466044.19981824</v>
      </c>
      <c r="F24" s="28">
        <f t="shared" si="0"/>
        <v>5492960.1375991171</v>
      </c>
      <c r="G24" s="27">
        <f t="shared" si="1"/>
        <v>5973084.0622191234</v>
      </c>
      <c r="H24" s="26">
        <f>'[1]GBA_TA_Sin planes'!C25+K24+N24</f>
        <v>5492961</v>
      </c>
      <c r="I24" s="25">
        <f>'[1]GBA_TA_Sin planes'!D25+L24+O24</f>
        <v>5973085</v>
      </c>
      <c r="J24" s="24">
        <f>'[1]GBA_TA_Sin planes'!E25+M24+P24</f>
        <v>11466046</v>
      </c>
      <c r="K24" s="23">
        <v>2438055</v>
      </c>
      <c r="L24" s="20">
        <v>4063594</v>
      </c>
      <c r="M24" s="22">
        <v>6501649</v>
      </c>
      <c r="N24" s="51"/>
      <c r="O24" s="50"/>
      <c r="P24" s="49"/>
    </row>
    <row r="25" spans="1:16" x14ac:dyDescent="0.2">
      <c r="A25" s="18">
        <v>1994</v>
      </c>
      <c r="B25" s="31" t="s">
        <v>11</v>
      </c>
      <c r="C25" s="30">
        <v>34622</v>
      </c>
      <c r="D25" s="32">
        <f>YEARFRAC('Población en Censos'!A$6,C25)</f>
        <v>3.4166666666666665</v>
      </c>
      <c r="E25" s="28">
        <f>'Población en Censos'!B$6*POWER(1+'Población en Censos'!E$7,D25)</f>
        <v>11536296.055862134</v>
      </c>
      <c r="F25" s="28">
        <f t="shared" si="0"/>
        <v>5475464.5909305131</v>
      </c>
      <c r="G25" s="27">
        <f t="shared" si="1"/>
        <v>6060831.4649316212</v>
      </c>
      <c r="H25" s="26">
        <v>5475419</v>
      </c>
      <c r="I25" s="25">
        <v>6060781</v>
      </c>
      <c r="J25" s="24">
        <v>11536200</v>
      </c>
      <c r="K25" s="23"/>
      <c r="L25" s="20"/>
      <c r="M25" s="22"/>
      <c r="N25" s="51"/>
      <c r="O25" s="50"/>
      <c r="P25" s="49"/>
    </row>
    <row r="26" spans="1:16" x14ac:dyDescent="0.2">
      <c r="A26" s="18">
        <v>1995</v>
      </c>
      <c r="B26" s="31" t="s">
        <v>11</v>
      </c>
      <c r="C26" s="30">
        <v>34987</v>
      </c>
      <c r="D26" s="32">
        <f>YEARFRAC('Población en Censos'!A$6,C26)</f>
        <v>4.416666666666667</v>
      </c>
      <c r="E26" s="28">
        <f>'Población en Censos'!B$6*POWER(1+'Población en Censos'!E$7,D26)</f>
        <v>11606978.341371641</v>
      </c>
      <c r="F26" s="28">
        <f t="shared" si="0"/>
        <v>5543525.3678341554</v>
      </c>
      <c r="G26" s="27">
        <f t="shared" si="1"/>
        <v>6063452.9735374851</v>
      </c>
      <c r="H26" s="26">
        <f>'[1]GBA_TA_Sin planes'!C27+K26+N26</f>
        <v>5461410</v>
      </c>
      <c r="I26" s="25">
        <f>'[1]GBA_TA_Sin planes'!D27+L26+O26</f>
        <v>5973636</v>
      </c>
      <c r="J26" s="24">
        <f>'[1]GBA_TA_Sin planes'!E27+M26+P26</f>
        <v>11435046</v>
      </c>
      <c r="K26" s="23">
        <v>2396185</v>
      </c>
      <c r="L26" s="20">
        <v>3984645</v>
      </c>
      <c r="M26" s="22">
        <v>6380830</v>
      </c>
      <c r="N26" s="51"/>
      <c r="O26" s="50"/>
      <c r="P26" s="49"/>
    </row>
    <row r="27" spans="1:16" x14ac:dyDescent="0.2">
      <c r="A27" s="18">
        <v>1996</v>
      </c>
      <c r="B27" s="31" t="s">
        <v>11</v>
      </c>
      <c r="C27" s="30">
        <v>35353</v>
      </c>
      <c r="D27" s="32">
        <f>YEARFRAC('Población en Censos'!A$6,C27)</f>
        <v>5.416666666666667</v>
      </c>
      <c r="E27" s="28">
        <f>'Población en Censos'!B$6*POWER(1+'Población en Censos'!E$7,D27)</f>
        <v>11678093.693565695</v>
      </c>
      <c r="F27" s="28">
        <f t="shared" si="0"/>
        <v>5597007.4842925761</v>
      </c>
      <c r="G27" s="27">
        <f t="shared" si="1"/>
        <v>6081086.2092731185</v>
      </c>
      <c r="H27" s="26">
        <f>'[1]GBA_TA_Sin planes'!C28+K27+N27</f>
        <v>5541200</v>
      </c>
      <c r="I27" s="25">
        <f>'[1]GBA_TA_Sin planes'!D28+L27+O27</f>
        <v>6020452</v>
      </c>
      <c r="J27" s="24">
        <f>'[1]GBA_TA_Sin planes'!E28+M27+P27</f>
        <v>11561652</v>
      </c>
      <c r="K27" s="23">
        <v>2407274</v>
      </c>
      <c r="L27" s="20">
        <v>3967791</v>
      </c>
      <c r="M27" s="22">
        <v>6375065</v>
      </c>
      <c r="N27" s="51"/>
      <c r="O27" s="50"/>
      <c r="P27" s="49"/>
    </row>
    <row r="28" spans="1:16" x14ac:dyDescent="0.2">
      <c r="A28" s="18">
        <v>1997</v>
      </c>
      <c r="B28" s="31" t="s">
        <v>11</v>
      </c>
      <c r="C28" s="30">
        <v>35718</v>
      </c>
      <c r="D28" s="32">
        <f>YEARFRAC('Población en Censos'!A$6,C28)</f>
        <v>6.416666666666667</v>
      </c>
      <c r="E28" s="28">
        <f>'Población en Censos'!B$6*POWER(1+'Población en Censos'!E$7,D28)</f>
        <v>11749644.765821328</v>
      </c>
      <c r="F28" s="28">
        <f t="shared" si="0"/>
        <v>5696911.1061941339</v>
      </c>
      <c r="G28" s="27">
        <f t="shared" si="1"/>
        <v>6052733.6596271945</v>
      </c>
      <c r="H28" s="26">
        <f>'[1]GBA_TA_Sin planes'!C29+K28+N28</f>
        <v>5667667</v>
      </c>
      <c r="I28" s="25">
        <f>'[1]GBA_TA_Sin planes'!D29+L28+O28</f>
        <v>6021663</v>
      </c>
      <c r="J28" s="24">
        <f>'[1]GBA_TA_Sin planes'!E29+M28+P28</f>
        <v>11689330</v>
      </c>
      <c r="K28" s="23">
        <v>2469982</v>
      </c>
      <c r="L28" s="20">
        <v>3948723</v>
      </c>
      <c r="M28" s="22">
        <v>6418705</v>
      </c>
      <c r="N28" s="51"/>
      <c r="O28" s="50"/>
      <c r="P28" s="49"/>
    </row>
    <row r="29" spans="1:16" x14ac:dyDescent="0.2">
      <c r="A29" s="18">
        <v>1998</v>
      </c>
      <c r="B29" s="31" t="s">
        <v>11</v>
      </c>
      <c r="C29" s="30">
        <v>36083</v>
      </c>
      <c r="D29" s="32">
        <f>YEARFRAC('Población en Censos'!A$6,C29)</f>
        <v>7.416666666666667</v>
      </c>
      <c r="E29" s="28">
        <f>'Población en Censos'!B$6*POWER(1+'Población en Censos'!E$7,D29)</f>
        <v>11821634.227772687</v>
      </c>
      <c r="F29" s="28">
        <f t="shared" si="0"/>
        <v>5676772.5447076419</v>
      </c>
      <c r="G29" s="27">
        <f t="shared" si="1"/>
        <v>6144861.6830650447</v>
      </c>
      <c r="H29" s="26">
        <f>'[1]GBA_TA_Sin planes'!C30+K29+N29</f>
        <v>5871515</v>
      </c>
      <c r="I29" s="25">
        <f>'[1]GBA_TA_Sin planes'!D30+L29+O29</f>
        <v>6355662</v>
      </c>
      <c r="J29" s="24">
        <f>'[1]GBA_TA_Sin planes'!E30+M29+P29</f>
        <v>12227177</v>
      </c>
      <c r="K29" s="23">
        <v>2576544</v>
      </c>
      <c r="L29" s="20">
        <v>4115405</v>
      </c>
      <c r="M29" s="22">
        <v>6691949</v>
      </c>
      <c r="N29" s="51"/>
      <c r="O29" s="50"/>
      <c r="P29" s="49"/>
    </row>
    <row r="30" spans="1:16" x14ac:dyDescent="0.2">
      <c r="A30" s="18">
        <v>1999</v>
      </c>
      <c r="B30" s="31" t="s">
        <v>11</v>
      </c>
      <c r="C30" s="30">
        <v>36448</v>
      </c>
      <c r="D30" s="32">
        <f>YEARFRAC('Población en Censos'!A$6,C30)</f>
        <v>8.4166666666666661</v>
      </c>
      <c r="E30" s="28">
        <f>'Población en Censos'!B$6*POWER(1+'Población en Censos'!E$7,D30)</f>
        <v>11894064.765410613</v>
      </c>
      <c r="F30" s="28">
        <f t="shared" si="0"/>
        <v>5669091.5926273512</v>
      </c>
      <c r="G30" s="27">
        <f t="shared" si="1"/>
        <v>6224973.1727832621</v>
      </c>
      <c r="H30" s="26">
        <f>'[1]GBA_TA_Sin planes'!C31+K30+N30</f>
        <v>5887382</v>
      </c>
      <c r="I30" s="25">
        <f>'[1]GBA_TA_Sin planes'!D31+L30+O30</f>
        <v>6464668</v>
      </c>
      <c r="J30" s="24">
        <f>'[1]GBA_TA_Sin planes'!E31+M30+P30</f>
        <v>12352050</v>
      </c>
      <c r="K30" s="23">
        <v>2575112</v>
      </c>
      <c r="L30" s="20">
        <v>4111423</v>
      </c>
      <c r="M30" s="22">
        <v>6686535</v>
      </c>
      <c r="N30" s="51"/>
      <c r="O30" s="50"/>
      <c r="P30" s="49"/>
    </row>
    <row r="31" spans="1:16" x14ac:dyDescent="0.2">
      <c r="A31" s="18">
        <v>2000</v>
      </c>
      <c r="B31" s="31" t="s">
        <v>11</v>
      </c>
      <c r="C31" s="30">
        <v>36814</v>
      </c>
      <c r="D31" s="32">
        <f>YEARFRAC('Población en Censos'!A$6,C31)</f>
        <v>9.4166666666666661</v>
      </c>
      <c r="E31" s="28">
        <f>'Población en Censos'!B$6*POWER(1+'Población en Censos'!E$7,D31)</f>
        <v>11966939.081182888</v>
      </c>
      <c r="F31" s="28">
        <f t="shared" si="0"/>
        <v>5694425.3643463124</v>
      </c>
      <c r="G31" s="27">
        <f t="shared" si="1"/>
        <v>6272513.7168365754</v>
      </c>
      <c r="H31" s="26">
        <f>'[1]GBA_TA_Sin planes'!C32+K31+N31</f>
        <v>5918943</v>
      </c>
      <c r="I31" s="25">
        <f>'[1]GBA_TA_Sin planes'!D32+L31+O31</f>
        <v>6519824</v>
      </c>
      <c r="J31" s="24">
        <f>'[1]GBA_TA_Sin planes'!E32+M31+P31</f>
        <v>12438767</v>
      </c>
      <c r="K31" s="23">
        <v>2624276</v>
      </c>
      <c r="L31" s="20">
        <v>4227482</v>
      </c>
      <c r="M31" s="22">
        <v>6851758</v>
      </c>
      <c r="N31" s="51"/>
      <c r="O31" s="50"/>
      <c r="P31" s="49"/>
    </row>
    <row r="32" spans="1:16" ht="13.5" thickBot="1" x14ac:dyDescent="0.25">
      <c r="A32" s="18">
        <v>2001</v>
      </c>
      <c r="B32" s="31" t="s">
        <v>11</v>
      </c>
      <c r="C32" s="30">
        <v>37179</v>
      </c>
      <c r="D32" s="32">
        <f>YEARFRAC('Población en Censos'!A$6,C32)</f>
        <v>10.416666666666666</v>
      </c>
      <c r="E32" s="28">
        <f>'Población en Censos'!B$6*POWER(1+'Población en Censos'!E$7,D32)</f>
        <v>12040259.894095037</v>
      </c>
      <c r="F32" s="28">
        <f t="shared" si="0"/>
        <v>5749489.5105844364</v>
      </c>
      <c r="G32" s="27">
        <f t="shared" si="1"/>
        <v>6290770.3835106008</v>
      </c>
      <c r="H32" s="26">
        <f>'[1]GBA_TA_Sin planes'!C33+K32+N32</f>
        <v>6019651</v>
      </c>
      <c r="I32" s="25">
        <f>'[1]GBA_TA_Sin planes'!D33+L32+O32</f>
        <v>6586366</v>
      </c>
      <c r="J32" s="24">
        <f>'[1]GBA_TA_Sin planes'!E33+M32+P32</f>
        <v>12606017</v>
      </c>
      <c r="K32" s="23">
        <v>2706771</v>
      </c>
      <c r="L32" s="20">
        <v>4337550</v>
      </c>
      <c r="M32" s="22">
        <v>7044321</v>
      </c>
      <c r="N32" s="51"/>
      <c r="O32" s="50"/>
      <c r="P32" s="49"/>
    </row>
    <row r="33" spans="1:16" x14ac:dyDescent="0.2">
      <c r="A33" s="48">
        <v>2002</v>
      </c>
      <c r="B33" s="47" t="s">
        <v>11</v>
      </c>
      <c r="C33" s="46">
        <v>37544</v>
      </c>
      <c r="D33" s="45">
        <f>YEARFRAC('Población en Censos'!A$7,C33)</f>
        <v>0.91111111111111109</v>
      </c>
      <c r="E33" s="44">
        <f>'Población en Censos'!B$7*POWER(1+'Población en Censos'!E$8,D33)</f>
        <v>12195455.664996089</v>
      </c>
      <c r="F33" s="44">
        <f t="shared" si="0"/>
        <v>5838225.2104618009</v>
      </c>
      <c r="G33" s="43">
        <f t="shared" si="1"/>
        <v>6357230.4545342885</v>
      </c>
      <c r="H33" s="42">
        <f>'[1]GBA_TA_Sin planes'!C34+K33+N33</f>
        <v>6110389</v>
      </c>
      <c r="I33" s="41">
        <f>'[1]GBA_TA_Sin planes'!D34+L33+O33</f>
        <v>6653589</v>
      </c>
      <c r="J33" s="40">
        <f>'[1]GBA_TA_Sin planes'!E34+M33+P33</f>
        <v>12763978</v>
      </c>
      <c r="K33" s="39">
        <v>2751053</v>
      </c>
      <c r="L33" s="38">
        <v>4207323</v>
      </c>
      <c r="M33" s="37">
        <v>6958376</v>
      </c>
      <c r="N33" s="36"/>
      <c r="O33" s="35"/>
      <c r="P33" s="34"/>
    </row>
    <row r="34" spans="1:16" x14ac:dyDescent="0.2">
      <c r="A34" s="18">
        <v>2003</v>
      </c>
      <c r="B34" s="31" t="s">
        <v>9</v>
      </c>
      <c r="C34" s="30">
        <v>37940</v>
      </c>
      <c r="D34" s="32">
        <f>YEARFRAC('Población en Censos'!A$7,C34)</f>
        <v>1.9944444444444445</v>
      </c>
      <c r="E34" s="28">
        <f>'Población en Censos'!B$7*POWER(1+'Población en Censos'!E$8,D34)</f>
        <v>12374601.225114195</v>
      </c>
      <c r="F34" s="28">
        <f t="shared" si="0"/>
        <v>5913166.8167178649</v>
      </c>
      <c r="G34" s="27">
        <f t="shared" si="1"/>
        <v>6461434.4083963297</v>
      </c>
      <c r="H34" s="26">
        <f>'[1]GBA_TA_Sin planes'!G35+K34+N34</f>
        <v>5898773</v>
      </c>
      <c r="I34" s="25">
        <f>'[1]GBA_TA_Sin planes'!H35+L34+O34</f>
        <v>6445706</v>
      </c>
      <c r="J34" s="24">
        <f>'[1]GBA_TA_Sin planes'!I35+M34+P34</f>
        <v>12344479</v>
      </c>
      <c r="K34" s="23">
        <v>1490911</v>
      </c>
      <c r="L34" s="20">
        <v>2770276</v>
      </c>
      <c r="M34" s="22">
        <v>4261187</v>
      </c>
      <c r="N34" s="21">
        <v>1036508</v>
      </c>
      <c r="O34" s="20">
        <v>1008323</v>
      </c>
      <c r="P34" s="19">
        <v>2044831</v>
      </c>
    </row>
    <row r="35" spans="1:16" x14ac:dyDescent="0.2">
      <c r="A35" s="18">
        <v>2004</v>
      </c>
      <c r="B35" s="31" t="s">
        <v>9</v>
      </c>
      <c r="C35" s="30">
        <v>38306</v>
      </c>
      <c r="D35" s="32">
        <f>YEARFRAC('Población en Censos'!A$7,C35)</f>
        <v>2.9944444444444445</v>
      </c>
      <c r="E35" s="28">
        <f>'Población en Censos'!B$7*POWER(1+'Población en Censos'!E$8,D35)</f>
        <v>12542301.189625902</v>
      </c>
      <c r="F35" s="28">
        <f t="shared" si="0"/>
        <v>5993159.0510206968</v>
      </c>
      <c r="G35" s="27">
        <f t="shared" si="1"/>
        <v>6549142.1386052053</v>
      </c>
      <c r="H35" s="26">
        <f>'[1]GBA_TA_Sin planes'!G36+K35+N35</f>
        <v>5941956</v>
      </c>
      <c r="I35" s="25">
        <f>'[1]GBA_TA_Sin planes'!H36+L35+O35</f>
        <v>6493189</v>
      </c>
      <c r="J35" s="24">
        <f>'[1]GBA_TA_Sin planes'!I36+M35+P35</f>
        <v>12435145</v>
      </c>
      <c r="K35" s="23">
        <v>1466518</v>
      </c>
      <c r="L35" s="20">
        <v>2824023</v>
      </c>
      <c r="M35" s="22">
        <v>4290541</v>
      </c>
      <c r="N35" s="21">
        <v>968724</v>
      </c>
      <c r="O35" s="20">
        <v>1030426</v>
      </c>
      <c r="P35" s="19">
        <v>1999150</v>
      </c>
    </row>
    <row r="36" spans="1:16" x14ac:dyDescent="0.2">
      <c r="A36" s="18">
        <v>2005</v>
      </c>
      <c r="B36" s="31" t="s">
        <v>9</v>
      </c>
      <c r="C36" s="30">
        <v>38671</v>
      </c>
      <c r="D36" s="32">
        <f>YEARFRAC('Población en Censos'!A$7,C36)</f>
        <v>3.9944444444444445</v>
      </c>
      <c r="E36" s="28">
        <f>'Población en Censos'!B$7*POWER(1+'Población en Censos'!E$8,D36)</f>
        <v>12712273.815501448</v>
      </c>
      <c r="F36" s="28">
        <f t="shared" si="0"/>
        <v>6078557.0281466236</v>
      </c>
      <c r="G36" s="27">
        <f t="shared" si="1"/>
        <v>6633716.7873548241</v>
      </c>
      <c r="H36" s="26">
        <f>'[1]GBA_TA_Sin planes'!G37+K36+N36</f>
        <v>6004554</v>
      </c>
      <c r="I36" s="25">
        <f>'[1]GBA_TA_Sin planes'!H37+L36+O36</f>
        <v>6552955</v>
      </c>
      <c r="J36" s="24">
        <f>'[1]GBA_TA_Sin planes'!I37+M36+P36</f>
        <v>12557509</v>
      </c>
      <c r="K36" s="23">
        <v>1472324</v>
      </c>
      <c r="L36" s="20">
        <v>2951396</v>
      </c>
      <c r="M36" s="22">
        <v>4423720</v>
      </c>
      <c r="N36" s="21">
        <v>958595</v>
      </c>
      <c r="O36" s="20">
        <v>976297</v>
      </c>
      <c r="P36" s="19">
        <v>1934892</v>
      </c>
    </row>
    <row r="37" spans="1:16" x14ac:dyDescent="0.2">
      <c r="A37" s="18">
        <v>2006</v>
      </c>
      <c r="B37" s="31" t="s">
        <v>9</v>
      </c>
      <c r="C37" s="30">
        <v>39036</v>
      </c>
      <c r="D37" s="32">
        <f>YEARFRAC('Población en Censos'!A$7,C37)</f>
        <v>4.9944444444444445</v>
      </c>
      <c r="E37" s="28">
        <f>'Población en Censos'!B$7*POWER(1+'Población en Censos'!E$8,D37)</f>
        <v>12884549.901731698</v>
      </c>
      <c r="F37" s="28">
        <f t="shared" si="0"/>
        <v>6159903.4332400728</v>
      </c>
      <c r="G37" s="27">
        <f t="shared" si="1"/>
        <v>6724646.468491625</v>
      </c>
      <c r="H37" s="26">
        <f>'[1]GBA_TA_Sin planes'!G38+K37+N37</f>
        <v>6048189</v>
      </c>
      <c r="I37" s="25">
        <f>'[1]GBA_TA_Sin planes'!H38+L37+O37</f>
        <v>6602690</v>
      </c>
      <c r="J37" s="24">
        <f>'[1]GBA_TA_Sin planes'!I38+M37+P37</f>
        <v>12650879</v>
      </c>
      <c r="K37" s="23">
        <v>1462077</v>
      </c>
      <c r="L37" s="20">
        <v>2898396</v>
      </c>
      <c r="M37" s="22">
        <v>4360473</v>
      </c>
      <c r="N37" s="21">
        <v>1068334</v>
      </c>
      <c r="O37" s="20">
        <v>994831</v>
      </c>
      <c r="P37" s="19">
        <v>2063165</v>
      </c>
    </row>
    <row r="38" spans="1:16" x14ac:dyDescent="0.2">
      <c r="A38" s="18">
        <v>2007</v>
      </c>
      <c r="B38" s="33" t="s">
        <v>10</v>
      </c>
      <c r="C38" s="30">
        <v>39401</v>
      </c>
      <c r="D38" s="32">
        <f>YEARFRAC('Población en Censos'!A$7,C38)</f>
        <v>5.9944444444444445</v>
      </c>
      <c r="E38" s="28">
        <f>'Población en Censos'!B$7*POWER(1+'Población en Censos'!E$8,D38)</f>
        <v>13059160.66469386</v>
      </c>
      <c r="F38" s="28">
        <f t="shared" si="0"/>
        <v>6246577.4812453398</v>
      </c>
      <c r="G38" s="27">
        <f t="shared" si="1"/>
        <v>6812583.1834485205</v>
      </c>
      <c r="H38" s="26">
        <v>6095014.5</v>
      </c>
      <c r="I38" s="25">
        <v>6647287</v>
      </c>
      <c r="J38" s="24">
        <v>12742301.5</v>
      </c>
      <c r="K38" s="23">
        <v>1555434</v>
      </c>
      <c r="L38" s="20">
        <v>3011886.5</v>
      </c>
      <c r="M38" s="22">
        <v>4567320.5</v>
      </c>
      <c r="N38" s="21">
        <v>1019308.5</v>
      </c>
      <c r="O38" s="20">
        <v>990523.5</v>
      </c>
      <c r="P38" s="19">
        <v>2009832</v>
      </c>
    </row>
    <row r="39" spans="1:16" x14ac:dyDescent="0.2">
      <c r="A39" s="18">
        <v>2008</v>
      </c>
      <c r="B39" s="31" t="s">
        <v>9</v>
      </c>
      <c r="C39" s="30">
        <v>39767</v>
      </c>
      <c r="D39" s="32">
        <f>YEARFRAC('Población en Censos'!A$7,C39)</f>
        <v>6.9944444444444445</v>
      </c>
      <c r="E39" s="28">
        <f>'Población en Censos'!B$7*POWER(1+'Población en Censos'!E$8,D39)</f>
        <v>13236137.74380791</v>
      </c>
      <c r="F39" s="28">
        <f t="shared" si="0"/>
        <v>6327636.457111517</v>
      </c>
      <c r="G39" s="27">
        <f t="shared" si="1"/>
        <v>6908501.286696393</v>
      </c>
      <c r="H39" s="26">
        <f>'[1]GBA_TA_Sin planes'!G40+K39+N39</f>
        <v>6144519</v>
      </c>
      <c r="I39" s="25">
        <f>'[1]GBA_TA_Sin planes'!H40+L39+O39</f>
        <v>6708574</v>
      </c>
      <c r="J39" s="24">
        <f>'[1]GBA_TA_Sin planes'!I40+M39+P39</f>
        <v>12853093</v>
      </c>
      <c r="K39" s="23">
        <v>1618185</v>
      </c>
      <c r="L39" s="20">
        <v>3148851</v>
      </c>
      <c r="M39" s="22">
        <v>4767036</v>
      </c>
      <c r="N39" s="21">
        <v>983304</v>
      </c>
      <c r="O39" s="20">
        <v>992063</v>
      </c>
      <c r="P39" s="19">
        <v>1975367</v>
      </c>
    </row>
    <row r="40" spans="1:16" x14ac:dyDescent="0.2">
      <c r="A40" s="18">
        <v>2009</v>
      </c>
      <c r="B40" s="31" t="s">
        <v>9</v>
      </c>
      <c r="C40" s="30">
        <v>40132</v>
      </c>
      <c r="D40" s="32">
        <f>YEARFRAC('Población en Censos'!A$7,C40)</f>
        <v>7.9944444444444445</v>
      </c>
      <c r="E40" s="28">
        <f>'Población en Censos'!B$7*POWER(1+'Población en Censos'!E$8,D40)</f>
        <v>13415513.207269618</v>
      </c>
      <c r="F40" s="28">
        <f t="shared" si="0"/>
        <v>6413055.7416017782</v>
      </c>
      <c r="G40" s="27">
        <f t="shared" si="1"/>
        <v>7002457.4656678401</v>
      </c>
      <c r="H40" s="26">
        <f>'[1]GBA_TA_Sin planes'!G41+K40+N40</f>
        <v>6187732</v>
      </c>
      <c r="I40" s="25">
        <f>'[1]GBA_TA_Sin planes'!H41+L40+O40</f>
        <v>6756425</v>
      </c>
      <c r="J40" s="24">
        <f>'[1]GBA_TA_Sin planes'!I41+M40+P40</f>
        <v>12944157</v>
      </c>
      <c r="K40" s="23">
        <v>1621093</v>
      </c>
      <c r="L40" s="20">
        <v>3121847</v>
      </c>
      <c r="M40" s="22">
        <v>4742940</v>
      </c>
      <c r="N40" s="21">
        <v>977488</v>
      </c>
      <c r="O40" s="20">
        <v>921783</v>
      </c>
      <c r="P40" s="19">
        <v>1899271</v>
      </c>
    </row>
    <row r="41" spans="1:16" x14ac:dyDescent="0.2">
      <c r="A41" s="18">
        <v>2010</v>
      </c>
      <c r="B41" s="31" t="s">
        <v>9</v>
      </c>
      <c r="C41" s="30">
        <v>40497</v>
      </c>
      <c r="D41" s="29">
        <f>YEARFRAC('Población en Censos'!A$8,C41)</f>
        <v>0.05</v>
      </c>
      <c r="E41" s="28">
        <f>'Población en Censos'!B$8*POWER(1+'Población en Censos'!E$8,D41)</f>
        <v>13597319.557861306</v>
      </c>
      <c r="F41" s="28">
        <f t="shared" si="0"/>
        <v>6505203.3221382601</v>
      </c>
      <c r="G41" s="27">
        <f t="shared" si="1"/>
        <v>7092116.2357230457</v>
      </c>
      <c r="H41" s="26">
        <f>'[1]GBA_TA_Sin planes'!G42+K41+N41</f>
        <v>6241843</v>
      </c>
      <c r="I41" s="25">
        <f>'[1]GBA_TA_Sin planes'!H42+L41+O41</f>
        <v>6804995</v>
      </c>
      <c r="J41" s="24">
        <f>'[1]GBA_TA_Sin planes'!I42+M41+P41</f>
        <v>13046838</v>
      </c>
      <c r="K41" s="23">
        <v>1608687</v>
      </c>
      <c r="L41" s="20">
        <v>3163690</v>
      </c>
      <c r="M41" s="22">
        <v>4772377</v>
      </c>
      <c r="N41" s="21">
        <v>995917</v>
      </c>
      <c r="O41" s="20">
        <v>935561</v>
      </c>
      <c r="P41" s="19">
        <v>1931478</v>
      </c>
    </row>
    <row r="42" spans="1:16" x14ac:dyDescent="0.2">
      <c r="A42" s="18">
        <v>2011</v>
      </c>
      <c r="B42" s="31" t="s">
        <v>9</v>
      </c>
      <c r="C42" s="30">
        <v>40862</v>
      </c>
      <c r="D42" s="29">
        <f>YEARFRAC('Población en Censos'!A$8,C42)</f>
        <v>1.05</v>
      </c>
      <c r="E42" s="28">
        <f>'Población en Censos'!B$8*POWER(1+'Población en Censos'!E$8,D42)</f>
        <v>13781589.738841351</v>
      </c>
      <c r="F42" s="28">
        <f t="shared" si="0"/>
        <v>6656384.7784838844</v>
      </c>
      <c r="G42" s="27">
        <f t="shared" si="1"/>
        <v>7125204.9603574667</v>
      </c>
      <c r="H42" s="26">
        <f>'[1]GBA_TA_Sin planes'!G43+K42+N42</f>
        <v>6339678</v>
      </c>
      <c r="I42" s="25">
        <f>'[1]GBA_TA_Sin planes'!H43+L42+O42</f>
        <v>6786192</v>
      </c>
      <c r="J42" s="24">
        <f>'[1]GBA_TA_Sin planes'!I43+M42+P42</f>
        <v>13125870</v>
      </c>
      <c r="K42" s="23">
        <v>1600654</v>
      </c>
      <c r="L42" s="20">
        <v>3058988</v>
      </c>
      <c r="M42" s="22">
        <v>4659642</v>
      </c>
      <c r="N42" s="21">
        <v>1015528</v>
      </c>
      <c r="O42" s="20">
        <v>1002819</v>
      </c>
      <c r="P42" s="19">
        <v>2018347</v>
      </c>
    </row>
    <row r="43" spans="1:16" x14ac:dyDescent="0.2">
      <c r="A43" s="18">
        <v>2012</v>
      </c>
      <c r="B43" s="31" t="s">
        <v>9</v>
      </c>
      <c r="C43" s="30">
        <v>41228</v>
      </c>
      <c r="D43" s="29">
        <f>YEARFRAC('Población en Censos'!A$8,C43)</f>
        <v>2.0499999999999998</v>
      </c>
      <c r="E43" s="28">
        <f>'Población en Censos'!B$8*POWER(1+'Población en Censos'!E$8,D43)</f>
        <v>13968357.139913484</v>
      </c>
      <c r="F43" s="28">
        <f t="shared" si="0"/>
        <v>6748200.1818458876</v>
      </c>
      <c r="G43" s="27">
        <f t="shared" si="1"/>
        <v>7220156.9580675969</v>
      </c>
      <c r="H43" s="26">
        <f>'[1]GBA_TA_Sin planes'!G44+K43+N43</f>
        <v>6393247</v>
      </c>
      <c r="I43" s="25">
        <f>'[1]GBA_TA_Sin planes'!H44+L43+O43</f>
        <v>6840379</v>
      </c>
      <c r="J43" s="24">
        <f>'[1]GBA_TA_Sin planes'!I44+M43+P43</f>
        <v>13233626</v>
      </c>
      <c r="K43" s="23">
        <v>1601996</v>
      </c>
      <c r="L43" s="20">
        <v>3056047</v>
      </c>
      <c r="M43" s="22">
        <v>4658043</v>
      </c>
      <c r="N43" s="21">
        <v>1041779</v>
      </c>
      <c r="O43" s="20">
        <v>972610</v>
      </c>
      <c r="P43" s="19">
        <v>2014389</v>
      </c>
    </row>
    <row r="44" spans="1:16" x14ac:dyDescent="0.2">
      <c r="A44" s="18">
        <v>2013</v>
      </c>
      <c r="B44" s="31" t="s">
        <v>9</v>
      </c>
      <c r="C44" s="30">
        <v>41593</v>
      </c>
      <c r="D44" s="29">
        <f>YEARFRAC('Población en Censos'!A$8,C44)</f>
        <v>3.05</v>
      </c>
      <c r="E44" s="28">
        <f>'Población en Censos'!B$8*POWER(1+'Población en Censos'!E$8,D44)</f>
        <v>14157655.603276996</v>
      </c>
      <c r="F44" s="28">
        <f t="shared" si="0"/>
        <v>6837717.2382038375</v>
      </c>
      <c r="G44" s="27">
        <f t="shared" si="1"/>
        <v>7319938.3650731584</v>
      </c>
      <c r="H44" s="26">
        <v>6438176</v>
      </c>
      <c r="I44" s="25">
        <v>6892220</v>
      </c>
      <c r="J44" s="24">
        <v>13330396</v>
      </c>
      <c r="K44" s="23">
        <v>1697725</v>
      </c>
      <c r="L44" s="20">
        <v>3245622</v>
      </c>
      <c r="M44" s="22">
        <v>4943347</v>
      </c>
      <c r="N44" s="21">
        <v>1052722</v>
      </c>
      <c r="O44" s="20">
        <v>947258</v>
      </c>
      <c r="P44" s="19">
        <v>1999980</v>
      </c>
    </row>
    <row r="45" spans="1:16" x14ac:dyDescent="0.2">
      <c r="A45" s="18">
        <v>2014</v>
      </c>
      <c r="B45" s="31" t="s">
        <v>9</v>
      </c>
      <c r="C45" s="30">
        <v>41958</v>
      </c>
      <c r="D45" s="29">
        <f>YEARFRAC('Población en Censos'!A$8,C45)</f>
        <v>4.05</v>
      </c>
      <c r="E45" s="28">
        <f>'Población en Censos'!B$8*POWER(1+'Población en Censos'!E$8,D45)</f>
        <v>14349519.429758938</v>
      </c>
      <c r="F45" s="28">
        <f t="shared" si="0"/>
        <v>6950683.0688992348</v>
      </c>
      <c r="G45" s="27">
        <f t="shared" si="1"/>
        <v>7398836.3608597033</v>
      </c>
      <c r="H45" s="26">
        <v>6643185</v>
      </c>
      <c r="I45" s="25">
        <v>7071512</v>
      </c>
      <c r="J45" s="24">
        <v>13714697</v>
      </c>
      <c r="K45" s="23">
        <v>1832336</v>
      </c>
      <c r="L45" s="20">
        <v>3390543</v>
      </c>
      <c r="M45" s="22">
        <v>5222879</v>
      </c>
      <c r="N45" s="21">
        <v>1158205</v>
      </c>
      <c r="O45" s="20">
        <v>1092986</v>
      </c>
      <c r="P45" s="19">
        <v>2251191</v>
      </c>
    </row>
    <row r="47" spans="1:16" x14ac:dyDescent="0.25">
      <c r="H47" s="17"/>
      <c r="I47" s="17"/>
      <c r="J47" s="16"/>
      <c r="N47" s="17"/>
      <c r="O47" s="17"/>
      <c r="P47" s="16"/>
    </row>
    <row r="48" spans="1:16" x14ac:dyDescent="0.25">
      <c r="H48" s="17"/>
      <c r="I48" s="17"/>
      <c r="J48" s="16"/>
      <c r="N48" s="17"/>
      <c r="O48" s="17"/>
      <c r="P48" s="16"/>
    </row>
    <row r="49" spans="8:16" s="14" customFormat="1" x14ac:dyDescent="0.25">
      <c r="H49" s="17"/>
      <c r="I49" s="17"/>
      <c r="J49" s="16"/>
      <c r="K49" s="8"/>
      <c r="L49" s="8"/>
      <c r="M49" s="8"/>
      <c r="N49" s="17"/>
      <c r="O49" s="17"/>
      <c r="P49" s="16"/>
    </row>
  </sheetData>
  <mergeCells count="12">
    <mergeCell ref="F3:F4"/>
    <mergeCell ref="G3:G4"/>
    <mergeCell ref="A2:A4"/>
    <mergeCell ref="H3:J3"/>
    <mergeCell ref="B2:B4"/>
    <mergeCell ref="H2:P2"/>
    <mergeCell ref="C3:C4"/>
    <mergeCell ref="D3:D4"/>
    <mergeCell ref="E3:E4"/>
    <mergeCell ref="N3:P3"/>
    <mergeCell ref="K3:M3"/>
    <mergeCell ref="C2:G2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Y36"/>
  <sheetViews>
    <sheetView tabSelected="1" zoomScale="80" zoomScaleNormal="80" workbookViewId="0">
      <pane xSplit="2" ySplit="6" topLeftCell="C18" activePane="bottomRight" state="frozen"/>
      <selection activeCell="C6" sqref="C6"/>
      <selection pane="topRight" activeCell="C6" sqref="C6"/>
      <selection pane="bottomLeft" activeCell="C6" sqref="C6"/>
      <selection pane="bottomRight" activeCell="E21" sqref="E21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3" width="11.42578125" style="103"/>
    <col min="244" max="245" width="8.7109375" style="103" customWidth="1"/>
    <col min="246" max="251" width="10.7109375" style="103" customWidth="1"/>
    <col min="252" max="257" width="11.42578125" style="103"/>
    <col min="258" max="263" width="10.7109375" style="103" customWidth="1"/>
    <col min="264" max="499" width="11.42578125" style="103"/>
    <col min="500" max="501" width="8.7109375" style="103" customWidth="1"/>
    <col min="502" max="507" width="10.7109375" style="103" customWidth="1"/>
    <col min="508" max="513" width="11.42578125" style="103"/>
    <col min="514" max="519" width="10.7109375" style="103" customWidth="1"/>
    <col min="520" max="755" width="11.42578125" style="103"/>
    <col min="756" max="757" width="8.7109375" style="103" customWidth="1"/>
    <col min="758" max="763" width="10.7109375" style="103" customWidth="1"/>
    <col min="764" max="769" width="11.42578125" style="103"/>
    <col min="770" max="775" width="10.7109375" style="103" customWidth="1"/>
    <col min="776" max="1011" width="11.42578125" style="103"/>
    <col min="1012" max="1013" width="8.7109375" style="103" customWidth="1"/>
    <col min="1014" max="1019" width="10.7109375" style="103" customWidth="1"/>
    <col min="1020" max="1025" width="11.42578125" style="103"/>
    <col min="1026" max="1031" width="10.7109375" style="103" customWidth="1"/>
    <col min="1032" max="1267" width="11.42578125" style="103"/>
    <col min="1268" max="1269" width="8.7109375" style="103" customWidth="1"/>
    <col min="1270" max="1275" width="10.7109375" style="103" customWidth="1"/>
    <col min="1276" max="1281" width="11.42578125" style="103"/>
    <col min="1282" max="1287" width="10.7109375" style="103" customWidth="1"/>
    <col min="1288" max="1523" width="11.42578125" style="103"/>
    <col min="1524" max="1525" width="8.7109375" style="103" customWidth="1"/>
    <col min="1526" max="1531" width="10.7109375" style="103" customWidth="1"/>
    <col min="1532" max="1537" width="11.42578125" style="103"/>
    <col min="1538" max="1543" width="10.7109375" style="103" customWidth="1"/>
    <col min="1544" max="1779" width="11.42578125" style="103"/>
    <col min="1780" max="1781" width="8.7109375" style="103" customWidth="1"/>
    <col min="1782" max="1787" width="10.7109375" style="103" customWidth="1"/>
    <col min="1788" max="1793" width="11.42578125" style="103"/>
    <col min="1794" max="1799" width="10.7109375" style="103" customWidth="1"/>
    <col min="1800" max="2035" width="11.42578125" style="103"/>
    <col min="2036" max="2037" width="8.7109375" style="103" customWidth="1"/>
    <col min="2038" max="2043" width="10.7109375" style="103" customWidth="1"/>
    <col min="2044" max="2049" width="11.42578125" style="103"/>
    <col min="2050" max="2055" width="10.7109375" style="103" customWidth="1"/>
    <col min="2056" max="2291" width="11.42578125" style="103"/>
    <col min="2292" max="2293" width="8.7109375" style="103" customWidth="1"/>
    <col min="2294" max="2299" width="10.7109375" style="103" customWidth="1"/>
    <col min="2300" max="2305" width="11.42578125" style="103"/>
    <col min="2306" max="2311" width="10.7109375" style="103" customWidth="1"/>
    <col min="2312" max="2547" width="11.42578125" style="103"/>
    <col min="2548" max="2549" width="8.7109375" style="103" customWidth="1"/>
    <col min="2550" max="2555" width="10.7109375" style="103" customWidth="1"/>
    <col min="2556" max="2561" width="11.42578125" style="103"/>
    <col min="2562" max="2567" width="10.7109375" style="103" customWidth="1"/>
    <col min="2568" max="2803" width="11.42578125" style="103"/>
    <col min="2804" max="2805" width="8.7109375" style="103" customWidth="1"/>
    <col min="2806" max="2811" width="10.7109375" style="103" customWidth="1"/>
    <col min="2812" max="2817" width="11.42578125" style="103"/>
    <col min="2818" max="2823" width="10.7109375" style="103" customWidth="1"/>
    <col min="2824" max="3059" width="11.42578125" style="103"/>
    <col min="3060" max="3061" width="8.7109375" style="103" customWidth="1"/>
    <col min="3062" max="3067" width="10.7109375" style="103" customWidth="1"/>
    <col min="3068" max="3073" width="11.42578125" style="103"/>
    <col min="3074" max="3079" width="10.7109375" style="103" customWidth="1"/>
    <col min="3080" max="3315" width="11.42578125" style="103"/>
    <col min="3316" max="3317" width="8.7109375" style="103" customWidth="1"/>
    <col min="3318" max="3323" width="10.7109375" style="103" customWidth="1"/>
    <col min="3324" max="3329" width="11.42578125" style="103"/>
    <col min="3330" max="3335" width="10.7109375" style="103" customWidth="1"/>
    <col min="3336" max="3571" width="11.42578125" style="103"/>
    <col min="3572" max="3573" width="8.7109375" style="103" customWidth="1"/>
    <col min="3574" max="3579" width="10.7109375" style="103" customWidth="1"/>
    <col min="3580" max="3585" width="11.42578125" style="103"/>
    <col min="3586" max="3591" width="10.7109375" style="103" customWidth="1"/>
    <col min="3592" max="3827" width="11.42578125" style="103"/>
    <col min="3828" max="3829" width="8.7109375" style="103" customWidth="1"/>
    <col min="3830" max="3835" width="10.7109375" style="103" customWidth="1"/>
    <col min="3836" max="3841" width="11.42578125" style="103"/>
    <col min="3842" max="3847" width="10.7109375" style="103" customWidth="1"/>
    <col min="3848" max="4083" width="11.42578125" style="103"/>
    <col min="4084" max="4085" width="8.7109375" style="103" customWidth="1"/>
    <col min="4086" max="4091" width="10.7109375" style="103" customWidth="1"/>
    <col min="4092" max="4097" width="11.42578125" style="103"/>
    <col min="4098" max="4103" width="10.7109375" style="103" customWidth="1"/>
    <col min="4104" max="4339" width="11.42578125" style="103"/>
    <col min="4340" max="4341" width="8.7109375" style="103" customWidth="1"/>
    <col min="4342" max="4347" width="10.7109375" style="103" customWidth="1"/>
    <col min="4348" max="4353" width="11.42578125" style="103"/>
    <col min="4354" max="4359" width="10.7109375" style="103" customWidth="1"/>
    <col min="4360" max="4595" width="11.42578125" style="103"/>
    <col min="4596" max="4597" width="8.7109375" style="103" customWidth="1"/>
    <col min="4598" max="4603" width="10.7109375" style="103" customWidth="1"/>
    <col min="4604" max="4609" width="11.42578125" style="103"/>
    <col min="4610" max="4615" width="10.7109375" style="103" customWidth="1"/>
    <col min="4616" max="4851" width="11.42578125" style="103"/>
    <col min="4852" max="4853" width="8.7109375" style="103" customWidth="1"/>
    <col min="4854" max="4859" width="10.7109375" style="103" customWidth="1"/>
    <col min="4860" max="4865" width="11.42578125" style="103"/>
    <col min="4866" max="4871" width="10.7109375" style="103" customWidth="1"/>
    <col min="4872" max="5107" width="11.42578125" style="103"/>
    <col min="5108" max="5109" width="8.7109375" style="103" customWidth="1"/>
    <col min="5110" max="5115" width="10.7109375" style="103" customWidth="1"/>
    <col min="5116" max="5121" width="11.42578125" style="103"/>
    <col min="5122" max="5127" width="10.7109375" style="103" customWidth="1"/>
    <col min="5128" max="5363" width="11.42578125" style="103"/>
    <col min="5364" max="5365" width="8.7109375" style="103" customWidth="1"/>
    <col min="5366" max="5371" width="10.7109375" style="103" customWidth="1"/>
    <col min="5372" max="5377" width="11.42578125" style="103"/>
    <col min="5378" max="5383" width="10.7109375" style="103" customWidth="1"/>
    <col min="5384" max="5619" width="11.42578125" style="103"/>
    <col min="5620" max="5621" width="8.7109375" style="103" customWidth="1"/>
    <col min="5622" max="5627" width="10.7109375" style="103" customWidth="1"/>
    <col min="5628" max="5633" width="11.42578125" style="103"/>
    <col min="5634" max="5639" width="10.7109375" style="103" customWidth="1"/>
    <col min="5640" max="5875" width="11.42578125" style="103"/>
    <col min="5876" max="5877" width="8.7109375" style="103" customWidth="1"/>
    <col min="5878" max="5883" width="10.7109375" style="103" customWidth="1"/>
    <col min="5884" max="5889" width="11.42578125" style="103"/>
    <col min="5890" max="5895" width="10.7109375" style="103" customWidth="1"/>
    <col min="5896" max="6131" width="11.42578125" style="103"/>
    <col min="6132" max="6133" width="8.7109375" style="103" customWidth="1"/>
    <col min="6134" max="6139" width="10.7109375" style="103" customWidth="1"/>
    <col min="6140" max="6145" width="11.42578125" style="103"/>
    <col min="6146" max="6151" width="10.7109375" style="103" customWidth="1"/>
    <col min="6152" max="6387" width="11.42578125" style="103"/>
    <col min="6388" max="6389" width="8.7109375" style="103" customWidth="1"/>
    <col min="6390" max="6395" width="10.7109375" style="103" customWidth="1"/>
    <col min="6396" max="6401" width="11.42578125" style="103"/>
    <col min="6402" max="6407" width="10.7109375" style="103" customWidth="1"/>
    <col min="6408" max="6643" width="11.42578125" style="103"/>
    <col min="6644" max="6645" width="8.7109375" style="103" customWidth="1"/>
    <col min="6646" max="6651" width="10.7109375" style="103" customWidth="1"/>
    <col min="6652" max="6657" width="11.42578125" style="103"/>
    <col min="6658" max="6663" width="10.7109375" style="103" customWidth="1"/>
    <col min="6664" max="6899" width="11.42578125" style="103"/>
    <col min="6900" max="6901" width="8.7109375" style="103" customWidth="1"/>
    <col min="6902" max="6907" width="10.7109375" style="103" customWidth="1"/>
    <col min="6908" max="6913" width="11.42578125" style="103"/>
    <col min="6914" max="6919" width="10.7109375" style="103" customWidth="1"/>
    <col min="6920" max="7155" width="11.42578125" style="103"/>
    <col min="7156" max="7157" width="8.7109375" style="103" customWidth="1"/>
    <col min="7158" max="7163" width="10.7109375" style="103" customWidth="1"/>
    <col min="7164" max="7169" width="11.42578125" style="103"/>
    <col min="7170" max="7175" width="10.7109375" style="103" customWidth="1"/>
    <col min="7176" max="7411" width="11.42578125" style="103"/>
    <col min="7412" max="7413" width="8.7109375" style="103" customWidth="1"/>
    <col min="7414" max="7419" width="10.7109375" style="103" customWidth="1"/>
    <col min="7420" max="7425" width="11.42578125" style="103"/>
    <col min="7426" max="7431" width="10.7109375" style="103" customWidth="1"/>
    <col min="7432" max="7667" width="11.42578125" style="103"/>
    <col min="7668" max="7669" width="8.7109375" style="103" customWidth="1"/>
    <col min="7670" max="7675" width="10.7109375" style="103" customWidth="1"/>
    <col min="7676" max="7681" width="11.42578125" style="103"/>
    <col min="7682" max="7687" width="10.7109375" style="103" customWidth="1"/>
    <col min="7688" max="7923" width="11.42578125" style="103"/>
    <col min="7924" max="7925" width="8.7109375" style="103" customWidth="1"/>
    <col min="7926" max="7931" width="10.7109375" style="103" customWidth="1"/>
    <col min="7932" max="7937" width="11.42578125" style="103"/>
    <col min="7938" max="7943" width="10.7109375" style="103" customWidth="1"/>
    <col min="7944" max="8179" width="11.42578125" style="103"/>
    <col min="8180" max="8181" width="8.7109375" style="103" customWidth="1"/>
    <col min="8182" max="8187" width="10.7109375" style="103" customWidth="1"/>
    <col min="8188" max="8193" width="11.42578125" style="103"/>
    <col min="8194" max="8199" width="10.7109375" style="103" customWidth="1"/>
    <col min="8200" max="8435" width="11.42578125" style="103"/>
    <col min="8436" max="8437" width="8.7109375" style="103" customWidth="1"/>
    <col min="8438" max="8443" width="10.7109375" style="103" customWidth="1"/>
    <col min="8444" max="8449" width="11.42578125" style="103"/>
    <col min="8450" max="8455" width="10.7109375" style="103" customWidth="1"/>
    <col min="8456" max="8691" width="11.42578125" style="103"/>
    <col min="8692" max="8693" width="8.7109375" style="103" customWidth="1"/>
    <col min="8694" max="8699" width="10.7109375" style="103" customWidth="1"/>
    <col min="8700" max="8705" width="11.42578125" style="103"/>
    <col min="8706" max="8711" width="10.7109375" style="103" customWidth="1"/>
    <col min="8712" max="8947" width="11.42578125" style="103"/>
    <col min="8948" max="8949" width="8.7109375" style="103" customWidth="1"/>
    <col min="8950" max="8955" width="10.7109375" style="103" customWidth="1"/>
    <col min="8956" max="8961" width="11.42578125" style="103"/>
    <col min="8962" max="8967" width="10.7109375" style="103" customWidth="1"/>
    <col min="8968" max="9203" width="11.42578125" style="103"/>
    <col min="9204" max="9205" width="8.7109375" style="103" customWidth="1"/>
    <col min="9206" max="9211" width="10.7109375" style="103" customWidth="1"/>
    <col min="9212" max="9217" width="11.42578125" style="103"/>
    <col min="9218" max="9223" width="10.7109375" style="103" customWidth="1"/>
    <col min="9224" max="9459" width="11.42578125" style="103"/>
    <col min="9460" max="9461" width="8.7109375" style="103" customWidth="1"/>
    <col min="9462" max="9467" width="10.7109375" style="103" customWidth="1"/>
    <col min="9468" max="9473" width="11.42578125" style="103"/>
    <col min="9474" max="9479" width="10.7109375" style="103" customWidth="1"/>
    <col min="9480" max="9715" width="11.42578125" style="103"/>
    <col min="9716" max="9717" width="8.7109375" style="103" customWidth="1"/>
    <col min="9718" max="9723" width="10.7109375" style="103" customWidth="1"/>
    <col min="9724" max="9729" width="11.42578125" style="103"/>
    <col min="9730" max="9735" width="10.7109375" style="103" customWidth="1"/>
    <col min="9736" max="9971" width="11.42578125" style="103"/>
    <col min="9972" max="9973" width="8.7109375" style="103" customWidth="1"/>
    <col min="9974" max="9979" width="10.7109375" style="103" customWidth="1"/>
    <col min="9980" max="9985" width="11.42578125" style="103"/>
    <col min="9986" max="9991" width="10.7109375" style="103" customWidth="1"/>
    <col min="9992" max="10227" width="11.42578125" style="103"/>
    <col min="10228" max="10229" width="8.7109375" style="103" customWidth="1"/>
    <col min="10230" max="10235" width="10.7109375" style="103" customWidth="1"/>
    <col min="10236" max="10241" width="11.42578125" style="103"/>
    <col min="10242" max="10247" width="10.7109375" style="103" customWidth="1"/>
    <col min="10248" max="10483" width="11.42578125" style="103"/>
    <col min="10484" max="10485" width="8.7109375" style="103" customWidth="1"/>
    <col min="10486" max="10491" width="10.7109375" style="103" customWidth="1"/>
    <col min="10492" max="10497" width="11.42578125" style="103"/>
    <col min="10498" max="10503" width="10.7109375" style="103" customWidth="1"/>
    <col min="10504" max="10739" width="11.42578125" style="103"/>
    <col min="10740" max="10741" width="8.7109375" style="103" customWidth="1"/>
    <col min="10742" max="10747" width="10.7109375" style="103" customWidth="1"/>
    <col min="10748" max="10753" width="11.42578125" style="103"/>
    <col min="10754" max="10759" width="10.7109375" style="103" customWidth="1"/>
    <col min="10760" max="10995" width="11.42578125" style="103"/>
    <col min="10996" max="10997" width="8.7109375" style="103" customWidth="1"/>
    <col min="10998" max="11003" width="10.7109375" style="103" customWidth="1"/>
    <col min="11004" max="11009" width="11.42578125" style="103"/>
    <col min="11010" max="11015" width="10.7109375" style="103" customWidth="1"/>
    <col min="11016" max="11251" width="11.42578125" style="103"/>
    <col min="11252" max="11253" width="8.7109375" style="103" customWidth="1"/>
    <col min="11254" max="11259" width="10.7109375" style="103" customWidth="1"/>
    <col min="11260" max="11265" width="11.42578125" style="103"/>
    <col min="11266" max="11271" width="10.7109375" style="103" customWidth="1"/>
    <col min="11272" max="11507" width="11.42578125" style="103"/>
    <col min="11508" max="11509" width="8.7109375" style="103" customWidth="1"/>
    <col min="11510" max="11515" width="10.7109375" style="103" customWidth="1"/>
    <col min="11516" max="11521" width="11.42578125" style="103"/>
    <col min="11522" max="11527" width="10.7109375" style="103" customWidth="1"/>
    <col min="11528" max="11763" width="11.42578125" style="103"/>
    <col min="11764" max="11765" width="8.7109375" style="103" customWidth="1"/>
    <col min="11766" max="11771" width="10.7109375" style="103" customWidth="1"/>
    <col min="11772" max="11777" width="11.42578125" style="103"/>
    <col min="11778" max="11783" width="10.7109375" style="103" customWidth="1"/>
    <col min="11784" max="12019" width="11.42578125" style="103"/>
    <col min="12020" max="12021" width="8.7109375" style="103" customWidth="1"/>
    <col min="12022" max="12027" width="10.7109375" style="103" customWidth="1"/>
    <col min="12028" max="12033" width="11.42578125" style="103"/>
    <col min="12034" max="12039" width="10.7109375" style="103" customWidth="1"/>
    <col min="12040" max="12275" width="11.42578125" style="103"/>
    <col min="12276" max="12277" width="8.7109375" style="103" customWidth="1"/>
    <col min="12278" max="12283" width="10.7109375" style="103" customWidth="1"/>
    <col min="12284" max="12289" width="11.42578125" style="103"/>
    <col min="12290" max="12295" width="10.7109375" style="103" customWidth="1"/>
    <col min="12296" max="12531" width="11.42578125" style="103"/>
    <col min="12532" max="12533" width="8.7109375" style="103" customWidth="1"/>
    <col min="12534" max="12539" width="10.7109375" style="103" customWidth="1"/>
    <col min="12540" max="12545" width="11.42578125" style="103"/>
    <col min="12546" max="12551" width="10.7109375" style="103" customWidth="1"/>
    <col min="12552" max="12787" width="11.42578125" style="103"/>
    <col min="12788" max="12789" width="8.7109375" style="103" customWidth="1"/>
    <col min="12790" max="12795" width="10.7109375" style="103" customWidth="1"/>
    <col min="12796" max="12801" width="11.42578125" style="103"/>
    <col min="12802" max="12807" width="10.7109375" style="103" customWidth="1"/>
    <col min="12808" max="13043" width="11.42578125" style="103"/>
    <col min="13044" max="13045" width="8.7109375" style="103" customWidth="1"/>
    <col min="13046" max="13051" width="10.7109375" style="103" customWidth="1"/>
    <col min="13052" max="13057" width="11.42578125" style="103"/>
    <col min="13058" max="13063" width="10.7109375" style="103" customWidth="1"/>
    <col min="13064" max="13299" width="11.42578125" style="103"/>
    <col min="13300" max="13301" width="8.7109375" style="103" customWidth="1"/>
    <col min="13302" max="13307" width="10.7109375" style="103" customWidth="1"/>
    <col min="13308" max="13313" width="11.42578125" style="103"/>
    <col min="13314" max="13319" width="10.7109375" style="103" customWidth="1"/>
    <col min="13320" max="13555" width="11.42578125" style="103"/>
    <col min="13556" max="13557" width="8.7109375" style="103" customWidth="1"/>
    <col min="13558" max="13563" width="10.7109375" style="103" customWidth="1"/>
    <col min="13564" max="13569" width="11.42578125" style="103"/>
    <col min="13570" max="13575" width="10.7109375" style="103" customWidth="1"/>
    <col min="13576" max="13811" width="11.42578125" style="103"/>
    <col min="13812" max="13813" width="8.7109375" style="103" customWidth="1"/>
    <col min="13814" max="13819" width="10.7109375" style="103" customWidth="1"/>
    <col min="13820" max="13825" width="11.42578125" style="103"/>
    <col min="13826" max="13831" width="10.7109375" style="103" customWidth="1"/>
    <col min="13832" max="14067" width="11.42578125" style="103"/>
    <col min="14068" max="14069" width="8.7109375" style="103" customWidth="1"/>
    <col min="14070" max="14075" width="10.7109375" style="103" customWidth="1"/>
    <col min="14076" max="14081" width="11.42578125" style="103"/>
    <col min="14082" max="14087" width="10.7109375" style="103" customWidth="1"/>
    <col min="14088" max="14323" width="11.42578125" style="103"/>
    <col min="14324" max="14325" width="8.7109375" style="103" customWidth="1"/>
    <col min="14326" max="14331" width="10.7109375" style="103" customWidth="1"/>
    <col min="14332" max="14337" width="11.42578125" style="103"/>
    <col min="14338" max="14343" width="10.7109375" style="103" customWidth="1"/>
    <col min="14344" max="14579" width="11.42578125" style="103"/>
    <col min="14580" max="14581" width="8.7109375" style="103" customWidth="1"/>
    <col min="14582" max="14587" width="10.7109375" style="103" customWidth="1"/>
    <col min="14588" max="14593" width="11.42578125" style="103"/>
    <col min="14594" max="14599" width="10.7109375" style="103" customWidth="1"/>
    <col min="14600" max="14835" width="11.42578125" style="103"/>
    <col min="14836" max="14837" width="8.7109375" style="103" customWidth="1"/>
    <col min="14838" max="14843" width="10.7109375" style="103" customWidth="1"/>
    <col min="14844" max="14849" width="11.42578125" style="103"/>
    <col min="14850" max="14855" width="10.7109375" style="103" customWidth="1"/>
    <col min="14856" max="15091" width="11.42578125" style="103"/>
    <col min="15092" max="15093" width="8.7109375" style="103" customWidth="1"/>
    <col min="15094" max="15099" width="10.7109375" style="103" customWidth="1"/>
    <col min="15100" max="15105" width="11.42578125" style="103"/>
    <col min="15106" max="15111" width="10.7109375" style="103" customWidth="1"/>
    <col min="15112" max="15347" width="11.42578125" style="103"/>
    <col min="15348" max="15349" width="8.7109375" style="103" customWidth="1"/>
    <col min="15350" max="15355" width="10.7109375" style="103" customWidth="1"/>
    <col min="15356" max="15361" width="11.42578125" style="103"/>
    <col min="15362" max="15367" width="10.7109375" style="103" customWidth="1"/>
    <col min="15368" max="15603" width="11.42578125" style="103"/>
    <col min="15604" max="15605" width="8.7109375" style="103" customWidth="1"/>
    <col min="15606" max="15611" width="10.7109375" style="103" customWidth="1"/>
    <col min="15612" max="15617" width="11.42578125" style="103"/>
    <col min="15618" max="15623" width="10.7109375" style="103" customWidth="1"/>
    <col min="15624" max="15859" width="11.42578125" style="103"/>
    <col min="15860" max="15861" width="8.7109375" style="103" customWidth="1"/>
    <col min="15862" max="15867" width="10.7109375" style="103" customWidth="1"/>
    <col min="15868" max="15873" width="11.42578125" style="103"/>
    <col min="15874" max="15879" width="10.7109375" style="103" customWidth="1"/>
    <col min="15880" max="16115" width="11.42578125" style="103"/>
    <col min="16116" max="16117" width="8.7109375" style="103" customWidth="1"/>
    <col min="16118" max="16123" width="10.7109375" style="103" customWidth="1"/>
    <col min="16124" max="16129" width="11.42578125" style="103"/>
    <col min="16130" max="16135" width="10.7109375" style="103" customWidth="1"/>
    <col min="16136" max="16384" width="11.42578125" style="103"/>
  </cols>
  <sheetData>
    <row r="1" spans="1:25" s="141" customFormat="1" ht="24.95" customHeight="1" x14ac:dyDescent="0.25">
      <c r="A1" s="136" t="s">
        <v>24</v>
      </c>
      <c r="B1" s="137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38"/>
      <c r="O1" s="138"/>
      <c r="P1" s="138"/>
      <c r="Q1" s="138"/>
      <c r="R1" s="138"/>
      <c r="S1" s="139"/>
      <c r="T1" s="139"/>
      <c r="U1" s="139"/>
      <c r="V1" s="139"/>
      <c r="W1" s="139"/>
      <c r="X1" s="139"/>
      <c r="Y1" s="139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</row>
    <row r="4" spans="1:25" s="82" customFormat="1" ht="15" customHeight="1" x14ac:dyDescent="0.25">
      <c r="A4" s="178" t="s">
        <v>25</v>
      </c>
      <c r="B4" s="181" t="s">
        <v>26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1974</v>
      </c>
      <c r="B7" s="94" t="s">
        <v>43</v>
      </c>
      <c r="C7" s="110">
        <f t="array" ref="C7:C19">TRANSPOSE([2]tact!$D$38:$P$38)</f>
        <v>40.6</v>
      </c>
      <c r="D7" s="110">
        <f t="array" ref="D7:D19">TRANSPOSE([2]temp!$D$38:$P$38)</f>
        <v>38.894800000000004</v>
      </c>
      <c r="E7" s="110">
        <f>D7-F7*C7/100</f>
        <v>36.986600000000003</v>
      </c>
      <c r="F7" s="110">
        <f t="array" ref="F7:F19">TRANSPOSE([2]tsub!$D$38:$P$38)</f>
        <v>4.7</v>
      </c>
      <c r="G7" s="125">
        <f t="array" ref="G7:G19">TRANSPOSE([2]tdes!$D$38:$P$38)</f>
        <v>4.2</v>
      </c>
      <c r="H7" s="101"/>
      <c r="I7" s="100"/>
      <c r="J7" s="100"/>
      <c r="K7" s="100"/>
      <c r="L7" s="101"/>
      <c r="M7" s="102"/>
      <c r="N7" s="95"/>
      <c r="O7" s="96"/>
      <c r="P7" s="96"/>
      <c r="Q7" s="96"/>
      <c r="R7" s="96"/>
      <c r="S7" s="97"/>
      <c r="T7" s="98"/>
      <c r="U7" s="97"/>
      <c r="V7" s="97"/>
      <c r="W7" s="97"/>
      <c r="X7" s="98"/>
      <c r="Y7" s="99"/>
    </row>
    <row r="8" spans="1:25" ht="15" customHeight="1" x14ac:dyDescent="0.25">
      <c r="A8" s="93">
        <f>A7+1</f>
        <v>1975</v>
      </c>
      <c r="B8" s="94" t="s">
        <v>43</v>
      </c>
      <c r="C8" s="110">
        <v>40.6</v>
      </c>
      <c r="D8" s="110">
        <v>39.625599999999999</v>
      </c>
      <c r="E8" s="110">
        <f t="shared" ref="E8:E19" si="0">D8-F8*C8/100</f>
        <v>37.717399999999998</v>
      </c>
      <c r="F8" s="110">
        <v>4.7</v>
      </c>
      <c r="G8" s="125">
        <v>2.4</v>
      </c>
      <c r="H8" s="101"/>
      <c r="I8" s="100"/>
      <c r="J8" s="100"/>
      <c r="K8" s="100"/>
      <c r="L8" s="101"/>
      <c r="M8" s="102"/>
      <c r="N8" s="95"/>
      <c r="O8" s="96"/>
      <c r="P8" s="96"/>
      <c r="Q8" s="96"/>
      <c r="R8" s="96"/>
      <c r="S8" s="97"/>
      <c r="T8" s="98"/>
      <c r="U8" s="97"/>
      <c r="V8" s="97"/>
      <c r="W8" s="97"/>
      <c r="X8" s="98"/>
      <c r="Y8" s="99"/>
    </row>
    <row r="9" spans="1:25" ht="15" customHeight="1" x14ac:dyDescent="0.25">
      <c r="A9" s="93">
        <f t="shared" ref="A9:A36" si="1">A8+1</f>
        <v>1976</v>
      </c>
      <c r="B9" s="94" t="s">
        <v>43</v>
      </c>
      <c r="C9" s="110">
        <v>40.5</v>
      </c>
      <c r="D9" s="110">
        <v>38.555999999999997</v>
      </c>
      <c r="E9" s="110">
        <f t="shared" si="0"/>
        <v>36.652499999999996</v>
      </c>
      <c r="F9" s="110">
        <v>4.7</v>
      </c>
      <c r="G9" s="125">
        <v>4.8</v>
      </c>
      <c r="H9" s="101"/>
      <c r="I9" s="100"/>
      <c r="J9" s="100"/>
      <c r="K9" s="100"/>
      <c r="L9" s="101"/>
      <c r="M9" s="102"/>
      <c r="N9" s="95"/>
      <c r="O9" s="96"/>
      <c r="P9" s="96"/>
      <c r="Q9" s="96"/>
      <c r="R9" s="96"/>
      <c r="S9" s="97"/>
      <c r="T9" s="98"/>
      <c r="U9" s="97"/>
      <c r="V9" s="97"/>
      <c r="W9" s="97"/>
      <c r="X9" s="98"/>
      <c r="Y9" s="99"/>
    </row>
    <row r="10" spans="1:25" ht="15" customHeight="1" x14ac:dyDescent="0.25">
      <c r="A10" s="93">
        <f t="shared" si="1"/>
        <v>1977</v>
      </c>
      <c r="B10" s="94" t="s">
        <v>43</v>
      </c>
      <c r="C10" s="110">
        <v>39.5</v>
      </c>
      <c r="D10" s="110">
        <v>38.157000000000004</v>
      </c>
      <c r="E10" s="110">
        <f t="shared" si="0"/>
        <v>36.853500000000004</v>
      </c>
      <c r="F10" s="110">
        <v>3.3</v>
      </c>
      <c r="G10" s="125">
        <v>3.4</v>
      </c>
      <c r="H10" s="101"/>
      <c r="I10" s="100"/>
      <c r="J10" s="100"/>
      <c r="K10" s="100"/>
      <c r="L10" s="101"/>
      <c r="M10" s="102"/>
      <c r="N10" s="95"/>
      <c r="O10" s="96"/>
      <c r="P10" s="96"/>
      <c r="Q10" s="96"/>
      <c r="R10" s="96"/>
      <c r="S10" s="97"/>
      <c r="T10" s="98"/>
      <c r="U10" s="97"/>
      <c r="V10" s="97"/>
      <c r="W10" s="97"/>
      <c r="X10" s="98"/>
      <c r="Y10" s="99"/>
    </row>
    <row r="11" spans="1:25" ht="15" customHeight="1" x14ac:dyDescent="0.25">
      <c r="A11" s="93">
        <f t="shared" si="1"/>
        <v>1978</v>
      </c>
      <c r="B11" s="94" t="s">
        <v>43</v>
      </c>
      <c r="C11" s="110">
        <v>39.6</v>
      </c>
      <c r="D11" s="110">
        <v>38.055599999999998</v>
      </c>
      <c r="E11" s="110">
        <f t="shared" si="0"/>
        <v>35.917200000000001</v>
      </c>
      <c r="F11" s="110">
        <v>5.4</v>
      </c>
      <c r="G11" s="125">
        <v>3.9</v>
      </c>
      <c r="H11" s="101"/>
      <c r="I11" s="100"/>
      <c r="J11" s="100"/>
      <c r="K11" s="100"/>
      <c r="L11" s="101"/>
      <c r="M11" s="102"/>
      <c r="N11" s="95"/>
      <c r="O11" s="96"/>
      <c r="P11" s="96"/>
      <c r="Q11" s="96"/>
      <c r="R11" s="96"/>
      <c r="S11" s="97"/>
      <c r="T11" s="98"/>
      <c r="U11" s="97"/>
      <c r="V11" s="97"/>
      <c r="W11" s="97"/>
      <c r="X11" s="98"/>
      <c r="Y11" s="99"/>
    </row>
    <row r="12" spans="1:25" ht="15" customHeight="1" x14ac:dyDescent="0.25">
      <c r="A12" s="93">
        <f t="shared" si="1"/>
        <v>1979</v>
      </c>
      <c r="B12" s="94" t="s">
        <v>43</v>
      </c>
      <c r="C12" s="110">
        <v>38.9</v>
      </c>
      <c r="D12" s="110">
        <v>38.122</v>
      </c>
      <c r="E12" s="110">
        <f t="shared" si="0"/>
        <v>36.877200000000002</v>
      </c>
      <c r="F12" s="110">
        <v>3.2</v>
      </c>
      <c r="G12" s="125">
        <v>2</v>
      </c>
      <c r="H12" s="101"/>
      <c r="I12" s="100"/>
      <c r="J12" s="100"/>
      <c r="K12" s="100"/>
      <c r="L12" s="101"/>
      <c r="M12" s="102"/>
      <c r="N12" s="95"/>
      <c r="O12" s="96"/>
      <c r="P12" s="96"/>
      <c r="Q12" s="96"/>
      <c r="R12" s="96"/>
      <c r="S12" s="97"/>
      <c r="T12" s="98"/>
      <c r="U12" s="97"/>
      <c r="V12" s="97"/>
      <c r="W12" s="97"/>
      <c r="X12" s="98"/>
      <c r="Y12" s="99"/>
    </row>
    <row r="13" spans="1:25" ht="15" customHeight="1" x14ac:dyDescent="0.25">
      <c r="A13" s="93">
        <f t="shared" si="1"/>
        <v>1980</v>
      </c>
      <c r="B13" s="94" t="s">
        <v>43</v>
      </c>
      <c r="C13" s="110">
        <v>39.299999999999997</v>
      </c>
      <c r="D13" s="110">
        <v>38.396099999999997</v>
      </c>
      <c r="E13" s="110">
        <f t="shared" si="0"/>
        <v>36.548999999999999</v>
      </c>
      <c r="F13" s="110">
        <v>4.7</v>
      </c>
      <c r="G13" s="125">
        <v>2.2999999999999998</v>
      </c>
      <c r="H13" s="101"/>
      <c r="I13" s="100"/>
      <c r="J13" s="100"/>
      <c r="K13" s="100"/>
      <c r="L13" s="101"/>
      <c r="M13" s="102"/>
      <c r="N13" s="95"/>
      <c r="O13" s="96"/>
      <c r="P13" s="96"/>
      <c r="Q13" s="96"/>
      <c r="R13" s="96"/>
      <c r="S13" s="97"/>
      <c r="T13" s="98"/>
      <c r="U13" s="97"/>
      <c r="V13" s="97"/>
      <c r="W13" s="97"/>
      <c r="X13" s="98"/>
      <c r="Y13" s="99"/>
    </row>
    <row r="14" spans="1:25" ht="15" customHeight="1" x14ac:dyDescent="0.25">
      <c r="A14" s="93">
        <f t="shared" si="1"/>
        <v>1981</v>
      </c>
      <c r="B14" s="94" t="s">
        <v>43</v>
      </c>
      <c r="C14" s="110">
        <v>39.5</v>
      </c>
      <c r="D14" s="110">
        <v>37.92</v>
      </c>
      <c r="E14" s="110">
        <f t="shared" si="0"/>
        <v>36.103000000000002</v>
      </c>
      <c r="F14" s="110">
        <v>4.5999999999999996</v>
      </c>
      <c r="G14" s="125">
        <v>4</v>
      </c>
      <c r="H14" s="101"/>
      <c r="I14" s="100"/>
      <c r="J14" s="100"/>
      <c r="K14" s="100"/>
      <c r="L14" s="101"/>
      <c r="M14" s="102"/>
      <c r="N14" s="95"/>
      <c r="O14" s="96"/>
      <c r="P14" s="96"/>
      <c r="Q14" s="96"/>
      <c r="R14" s="96"/>
      <c r="S14" s="97"/>
      <c r="T14" s="98"/>
      <c r="U14" s="97"/>
      <c r="V14" s="97"/>
      <c r="W14" s="97"/>
      <c r="X14" s="98"/>
      <c r="Y14" s="99"/>
    </row>
    <row r="15" spans="1:25" ht="15" customHeight="1" x14ac:dyDescent="0.25">
      <c r="A15" s="93">
        <f t="shared" si="1"/>
        <v>1982</v>
      </c>
      <c r="B15" s="94" t="s">
        <v>43</v>
      </c>
      <c r="C15" s="110">
        <v>39.1</v>
      </c>
      <c r="D15" s="110">
        <v>36.871300000000005</v>
      </c>
      <c r="E15" s="110">
        <f t="shared" si="0"/>
        <v>34.368900000000004</v>
      </c>
      <c r="F15" s="110">
        <v>6.4</v>
      </c>
      <c r="G15" s="125">
        <v>5.7</v>
      </c>
      <c r="H15" s="101"/>
      <c r="I15" s="100"/>
      <c r="J15" s="100"/>
      <c r="K15" s="100"/>
      <c r="L15" s="101"/>
      <c r="M15" s="102"/>
      <c r="N15" s="95"/>
      <c r="O15" s="96"/>
      <c r="P15" s="96"/>
      <c r="Q15" s="96"/>
      <c r="R15" s="96"/>
      <c r="S15" s="97"/>
      <c r="T15" s="98"/>
      <c r="U15" s="97"/>
      <c r="V15" s="97"/>
      <c r="W15" s="97"/>
      <c r="X15" s="98"/>
      <c r="Y15" s="99"/>
    </row>
    <row r="16" spans="1:25" ht="15" customHeight="1" x14ac:dyDescent="0.25">
      <c r="A16" s="93">
        <f t="shared" si="1"/>
        <v>1983</v>
      </c>
      <c r="B16" s="94" t="s">
        <v>43</v>
      </c>
      <c r="C16" s="110">
        <v>38</v>
      </c>
      <c r="D16" s="110">
        <v>36.024000000000001</v>
      </c>
      <c r="E16" s="110">
        <f t="shared" si="0"/>
        <v>34.276000000000003</v>
      </c>
      <c r="F16" s="110">
        <v>4.5999999999999996</v>
      </c>
      <c r="G16" s="125">
        <v>5.2</v>
      </c>
      <c r="H16" s="101"/>
      <c r="I16" s="100"/>
      <c r="J16" s="100"/>
      <c r="K16" s="100"/>
      <c r="L16" s="101"/>
      <c r="M16" s="102"/>
      <c r="N16" s="95"/>
      <c r="O16" s="96"/>
      <c r="P16" s="96"/>
      <c r="Q16" s="96"/>
      <c r="R16" s="96"/>
      <c r="S16" s="97"/>
      <c r="T16" s="98"/>
      <c r="U16" s="97"/>
      <c r="V16" s="97"/>
      <c r="W16" s="97"/>
      <c r="X16" s="98"/>
      <c r="Y16" s="99"/>
    </row>
    <row r="17" spans="1:25" ht="15" customHeight="1" x14ac:dyDescent="0.25">
      <c r="A17" s="93">
        <f t="shared" si="1"/>
        <v>1984</v>
      </c>
      <c r="B17" s="94" t="s">
        <v>43</v>
      </c>
      <c r="C17" s="110">
        <v>38.4</v>
      </c>
      <c r="D17" s="110">
        <v>36.825600000000001</v>
      </c>
      <c r="E17" s="110">
        <f t="shared" si="0"/>
        <v>35.0976</v>
      </c>
      <c r="F17" s="110">
        <v>4.5</v>
      </c>
      <c r="G17" s="125">
        <v>4.0999999999999996</v>
      </c>
      <c r="H17" s="101"/>
      <c r="I17" s="100"/>
      <c r="J17" s="100"/>
      <c r="K17" s="100"/>
      <c r="L17" s="101"/>
      <c r="M17" s="102"/>
      <c r="N17" s="95"/>
      <c r="O17" s="96"/>
      <c r="P17" s="96"/>
      <c r="Q17" s="96"/>
      <c r="R17" s="96"/>
      <c r="S17" s="97"/>
      <c r="T17" s="98"/>
      <c r="U17" s="97"/>
      <c r="V17" s="97"/>
      <c r="W17" s="97"/>
      <c r="X17" s="98"/>
      <c r="Y17" s="99"/>
    </row>
    <row r="18" spans="1:25" ht="15" customHeight="1" x14ac:dyDescent="0.25">
      <c r="A18" s="93">
        <f t="shared" si="1"/>
        <v>1985</v>
      </c>
      <c r="B18" s="94" t="s">
        <v>43</v>
      </c>
      <c r="C18" s="110">
        <v>38.9</v>
      </c>
      <c r="D18" s="110">
        <v>36.682699999999997</v>
      </c>
      <c r="E18" s="110">
        <f t="shared" si="0"/>
        <v>34.543199999999999</v>
      </c>
      <c r="F18" s="110">
        <v>5.5</v>
      </c>
      <c r="G18" s="125">
        <v>5.7</v>
      </c>
      <c r="H18" s="101"/>
      <c r="I18" s="100"/>
      <c r="J18" s="100"/>
      <c r="K18" s="100"/>
      <c r="L18" s="101"/>
      <c r="M18" s="102"/>
      <c r="N18" s="95"/>
      <c r="O18" s="96"/>
      <c r="P18" s="96"/>
      <c r="Q18" s="96"/>
      <c r="R18" s="96"/>
      <c r="S18" s="97"/>
      <c r="T18" s="98"/>
      <c r="U18" s="97"/>
      <c r="V18" s="97"/>
      <c r="W18" s="97"/>
      <c r="X18" s="98"/>
      <c r="Y18" s="99"/>
    </row>
    <row r="19" spans="1:25" ht="15" customHeight="1" x14ac:dyDescent="0.25">
      <c r="A19" s="93">
        <f t="shared" si="1"/>
        <v>1986</v>
      </c>
      <c r="B19" s="94" t="s">
        <v>43</v>
      </c>
      <c r="C19" s="110">
        <v>39.6</v>
      </c>
      <c r="D19" s="110">
        <v>37.699200000000005</v>
      </c>
      <c r="E19" s="110">
        <f t="shared" si="0"/>
        <v>35.164800000000007</v>
      </c>
      <c r="F19" s="110">
        <v>6.4</v>
      </c>
      <c r="G19" s="125">
        <v>4.8</v>
      </c>
      <c r="H19" s="101"/>
      <c r="I19" s="100"/>
      <c r="J19" s="100"/>
      <c r="K19" s="100"/>
      <c r="L19" s="101"/>
      <c r="M19" s="102"/>
      <c r="N19" s="95"/>
      <c r="O19" s="96"/>
      <c r="P19" s="96"/>
      <c r="Q19" s="96"/>
      <c r="R19" s="96"/>
      <c r="S19" s="97"/>
      <c r="T19" s="98"/>
      <c r="U19" s="97"/>
      <c r="V19" s="97"/>
      <c r="W19" s="97"/>
      <c r="X19" s="98"/>
      <c r="Y19" s="99"/>
    </row>
    <row r="20" spans="1:25" ht="15" customHeight="1" x14ac:dyDescent="0.25">
      <c r="A20" s="93">
        <f t="shared" si="1"/>
        <v>1987</v>
      </c>
      <c r="B20" s="94" t="s">
        <v>43</v>
      </c>
      <c r="C20" s="110">
        <f>(O20/$N20*100)</f>
        <v>40.972415928056968</v>
      </c>
      <c r="D20" s="110">
        <f>(P20/$N20*100)</f>
        <v>38.778759805124388</v>
      </c>
      <c r="E20" s="110">
        <f>(Q20/$N20*100)</f>
        <v>35.531828685707481</v>
      </c>
      <c r="F20" s="110">
        <f>R20/$O20*100</f>
        <v>7.9246757748387493</v>
      </c>
      <c r="G20" s="111">
        <f>S20/$O20*100</f>
        <v>5.3539828522301418</v>
      </c>
      <c r="H20" s="112">
        <f>T20/$P20*100</f>
        <v>5.3526037934566917</v>
      </c>
      <c r="I20" s="113">
        <f>U20/$P20*100</f>
        <v>22.514727567641906</v>
      </c>
      <c r="J20" s="113">
        <f>V20/$P20*100</f>
        <v>71.104720111164212</v>
      </c>
      <c r="K20" s="113">
        <f>W20/$P20*100</f>
        <v>1.0219895760086533</v>
      </c>
      <c r="L20" s="112">
        <f>100-M20</f>
        <v>74.400008368560989</v>
      </c>
      <c r="M20" s="114">
        <v>25.599991631439014</v>
      </c>
      <c r="N20" s="104">
        <v>10760725.760435354</v>
      </c>
      <c r="O20" s="105">
        <f t="shared" ref="O20:O36" si="2">P20+S20</f>
        <v>4408929.3154431442</v>
      </c>
      <c r="P20" s="105">
        <f t="shared" ref="P20:P36" si="3">Q20+R20</f>
        <v>4172875.9959273702</v>
      </c>
      <c r="Q20" s="105">
        <v>3823482.6425366835</v>
      </c>
      <c r="R20" s="105">
        <v>349393.35339068674</v>
      </c>
      <c r="S20" s="106">
        <v>236053.31951577374</v>
      </c>
      <c r="T20" s="107">
        <v>223357.51885425212</v>
      </c>
      <c r="U20" s="108">
        <v>939511.66221857129</v>
      </c>
      <c r="V20" s="108">
        <v>2967111.7974901125</v>
      </c>
      <c r="W20" s="108">
        <v>42646.357698145002</v>
      </c>
      <c r="X20" s="107">
        <f>V20-Y20</f>
        <v>2207531.4256372042</v>
      </c>
      <c r="Y20" s="109">
        <f>V20*M20/100</f>
        <v>759580.3718529084</v>
      </c>
    </row>
    <row r="21" spans="1:25" ht="15" customHeight="1" x14ac:dyDescent="0.25">
      <c r="A21" s="93">
        <f t="shared" si="1"/>
        <v>1988</v>
      </c>
      <c r="B21" s="94" t="s">
        <v>43</v>
      </c>
      <c r="C21" s="110">
        <f>(O21/$N21*100)</f>
        <v>40.451741060652857</v>
      </c>
      <c r="D21" s="110">
        <f>(P21/$N21*100)</f>
        <v>37.920945084750954</v>
      </c>
      <c r="E21" s="110">
        <f>(Q21/$N21*100)</f>
        <v>34.932466915016732</v>
      </c>
      <c r="F21" s="110">
        <f>R21/$O21*100</f>
        <v>7.3877615434483692</v>
      </c>
      <c r="G21" s="111">
        <f>S21/$O21*100</f>
        <v>6.2563338673291238</v>
      </c>
      <c r="H21" s="112">
        <f>T21/$P21*100</f>
        <v>4.7556741310602275</v>
      </c>
      <c r="I21" s="113">
        <f>U21/$P21*100</f>
        <v>22.598516881649033</v>
      </c>
      <c r="J21" s="113">
        <f>V21/$P21*100</f>
        <v>71.519514313235604</v>
      </c>
      <c r="K21" s="113">
        <f>W21/$P21*100</f>
        <v>1.1262946740557518</v>
      </c>
      <c r="L21" s="112">
        <f t="shared" ref="L21:L36" si="4">100-M21</f>
        <v>75.391569828072207</v>
      </c>
      <c r="M21" s="114">
        <v>24.608430171927793</v>
      </c>
      <c r="N21" s="104">
        <v>10876712.304507384</v>
      </c>
      <c r="O21" s="105">
        <f t="shared" si="2"/>
        <v>4399819.4973314954</v>
      </c>
      <c r="P21" s="105">
        <f t="shared" si="3"/>
        <v>4124552.1000185953</v>
      </c>
      <c r="Q21" s="105">
        <v>3799503.9272135957</v>
      </c>
      <c r="R21" s="105">
        <v>325048.17280499957</v>
      </c>
      <c r="S21" s="106">
        <v>275267.39731290034</v>
      </c>
      <c r="T21" s="107">
        <v>196150.25724268568</v>
      </c>
      <c r="U21" s="108">
        <v>932087.60261511197</v>
      </c>
      <c r="V21" s="108">
        <v>2949859.6295296587</v>
      </c>
      <c r="W21" s="108">
        <v>46454.610631164105</v>
      </c>
      <c r="X21" s="107">
        <f t="shared" ref="X21:X36" si="5">V21-Y21</f>
        <v>2223945.4824269647</v>
      </c>
      <c r="Y21" s="109">
        <f>V21*M21/100</f>
        <v>725914.14710269391</v>
      </c>
    </row>
    <row r="22" spans="1:25" ht="15" customHeight="1" x14ac:dyDescent="0.25">
      <c r="A22" s="93">
        <f t="shared" si="1"/>
        <v>1989</v>
      </c>
      <c r="B22" s="94" t="s">
        <v>43</v>
      </c>
      <c r="C22" s="110">
        <f>(O22/$N22*100)</f>
        <v>42.082212063050846</v>
      </c>
      <c r="D22" s="110">
        <f>(P22/$N22*100)</f>
        <v>38.884882877193675</v>
      </c>
      <c r="E22" s="110">
        <f>(Q22/$N22*100)</f>
        <v>34.419114604733771</v>
      </c>
      <c r="F22" s="110">
        <f>R22/$O22*100</f>
        <v>10.612009334891772</v>
      </c>
      <c r="G22" s="111">
        <f>S22/$O22*100</f>
        <v>7.5978163435578949</v>
      </c>
      <c r="H22" s="112">
        <f>T22/$P22*100</f>
        <v>5.2733427095519882</v>
      </c>
      <c r="I22" s="113">
        <f>U22/$P22*100</f>
        <v>24.37241310625831</v>
      </c>
      <c r="J22" s="113">
        <f>V22/$P22*100</f>
        <v>69.481720708749634</v>
      </c>
      <c r="K22" s="113">
        <f>W22/$P22*100</f>
        <v>0.87252347543743858</v>
      </c>
      <c r="L22" s="112">
        <f t="shared" si="4"/>
        <v>73.026406649331847</v>
      </c>
      <c r="M22" s="114">
        <v>26.973593350668146</v>
      </c>
      <c r="N22" s="104">
        <v>10991766.495221891</v>
      </c>
      <c r="O22" s="105">
        <f t="shared" si="2"/>
        <v>4625578.4859946482</v>
      </c>
      <c r="P22" s="105">
        <f t="shared" si="3"/>
        <v>4274135.5278016487</v>
      </c>
      <c r="Q22" s="105">
        <v>3783268.7070751511</v>
      </c>
      <c r="R22" s="105">
        <v>490866.82072649751</v>
      </c>
      <c r="S22" s="106">
        <v>351442.95819299924</v>
      </c>
      <c r="T22" s="107">
        <v>225389.81425169963</v>
      </c>
      <c r="U22" s="108">
        <v>1041709.9675571719</v>
      </c>
      <c r="V22" s="108">
        <v>2969742.9101405833</v>
      </c>
      <c r="W22" s="108">
        <v>37292.835852081254</v>
      </c>
      <c r="X22" s="107">
        <f t="shared" si="5"/>
        <v>2168696.5339989644</v>
      </c>
      <c r="Y22" s="109">
        <f>V22*M22/100</f>
        <v>801046.37614161905</v>
      </c>
    </row>
    <row r="23" spans="1:25" ht="15" customHeight="1" x14ac:dyDescent="0.25">
      <c r="A23" s="93">
        <f t="shared" si="1"/>
        <v>1990</v>
      </c>
      <c r="B23" s="94" t="s">
        <v>43</v>
      </c>
      <c r="C23" s="110">
        <f>(O23/$N23*100)</f>
        <v>40.962500828878198</v>
      </c>
      <c r="D23" s="110">
        <f>(P23/$N23*100)</f>
        <v>37.434538883565274</v>
      </c>
      <c r="E23" s="110">
        <f>(Q23/$N23*100)</f>
        <v>33.990680503093166</v>
      </c>
      <c r="F23" s="110">
        <f>R23/$O23*100</f>
        <v>8.4073440605076986</v>
      </c>
      <c r="G23" s="111">
        <f>S23/$O23*100</f>
        <v>8.6126624935598244</v>
      </c>
      <c r="H23" s="112">
        <f>T23/$P23*100</f>
        <v>4.4802040064188668</v>
      </c>
      <c r="I23" s="113">
        <f>U23/$P23*100</f>
        <v>25.191184035749075</v>
      </c>
      <c r="J23" s="113">
        <f>V23/$P23*100</f>
        <v>69.073678795463806</v>
      </c>
      <c r="K23" s="113">
        <f>W23/$P23*100</f>
        <v>1.2549331623682234</v>
      </c>
      <c r="L23" s="112">
        <f t="shared" si="4"/>
        <v>75.065714123594233</v>
      </c>
      <c r="M23" s="114">
        <v>24.934285876405767</v>
      </c>
      <c r="N23" s="104">
        <v>11149612.524686962</v>
      </c>
      <c r="O23" s="105">
        <f t="shared" si="2"/>
        <v>4567160.122841605</v>
      </c>
      <c r="P23" s="105">
        <f t="shared" si="3"/>
        <v>4173806.0359208053</v>
      </c>
      <c r="Q23" s="105">
        <v>3789829.1705992054</v>
      </c>
      <c r="R23" s="105">
        <v>383976.86532159982</v>
      </c>
      <c r="S23" s="106">
        <v>393354.08692079969</v>
      </c>
      <c r="T23" s="107">
        <v>186995.02524147643</v>
      </c>
      <c r="U23" s="108">
        <v>1051431.1598040133</v>
      </c>
      <c r="V23" s="108">
        <v>2883001.3747976176</v>
      </c>
      <c r="W23" s="108">
        <v>52378.476077696752</v>
      </c>
      <c r="X23" s="107">
        <f t="shared" si="5"/>
        <v>2164145.5701848711</v>
      </c>
      <c r="Y23" s="109">
        <f>V23*M23/100</f>
        <v>718855.80461274635</v>
      </c>
    </row>
    <row r="24" spans="1:25" ht="15" customHeight="1" x14ac:dyDescent="0.25">
      <c r="A24" s="93">
        <f t="shared" si="1"/>
        <v>1991</v>
      </c>
      <c r="B24" s="94" t="s">
        <v>43</v>
      </c>
      <c r="C24" s="110">
        <f>(O24/$N24*100)</f>
        <v>40.873089293973933</v>
      </c>
      <c r="D24" s="110">
        <f>(P24/$N24*100)</f>
        <v>38.289414702010916</v>
      </c>
      <c r="E24" s="110">
        <f>(Q24/$N24*100)</f>
        <v>35.134006147119941</v>
      </c>
      <c r="F24" s="110">
        <f>R24/$O24*100</f>
        <v>7.7200148297970488</v>
      </c>
      <c r="G24" s="111">
        <f>S24/$O24*100</f>
        <v>6.3212119186301194</v>
      </c>
      <c r="H24" s="112">
        <f>T24/$P24*100</f>
        <v>5.2483108407502685</v>
      </c>
      <c r="I24" s="113">
        <f>U24/$P24*100</f>
        <v>24.522800268287785</v>
      </c>
      <c r="J24" s="113">
        <f>V24/$P24*100</f>
        <v>69.44249582316121</v>
      </c>
      <c r="K24" s="113">
        <f>W24/$P24*100</f>
        <v>0.78639306780051399</v>
      </c>
      <c r="L24" s="112">
        <f t="shared" si="4"/>
        <v>71.057097313589622</v>
      </c>
      <c r="M24" s="114">
        <v>28.942902686410378</v>
      </c>
      <c r="N24" s="104">
        <v>11292894.526424084</v>
      </c>
      <c r="O24" s="105">
        <f t="shared" si="2"/>
        <v>4615754.86365961</v>
      </c>
      <c r="P24" s="105">
        <f t="shared" si="3"/>
        <v>4323983.2170832092</v>
      </c>
      <c r="Q24" s="105">
        <v>3967646.2571016089</v>
      </c>
      <c r="R24" s="105">
        <v>356336.95998160046</v>
      </c>
      <c r="S24" s="106">
        <v>291771.64657640067</v>
      </c>
      <c r="T24" s="107">
        <v>226936.07993440027</v>
      </c>
      <c r="U24" s="108">
        <v>1060361.7679596001</v>
      </c>
      <c r="V24" s="108">
        <v>3002681.8649171991</v>
      </c>
      <c r="W24" s="108">
        <v>34003.504272000006</v>
      </c>
      <c r="X24" s="107">
        <f t="shared" si="5"/>
        <v>2133618.5747717218</v>
      </c>
      <c r="Y24" s="109">
        <f>V24*M24/100</f>
        <v>869063.29014547716</v>
      </c>
    </row>
    <row r="25" spans="1:25" ht="15" customHeight="1" x14ac:dyDescent="0.25">
      <c r="A25" s="93">
        <f t="shared" si="1"/>
        <v>1992</v>
      </c>
      <c r="B25" s="94" t="s">
        <v>43</v>
      </c>
      <c r="C25" s="110">
        <f>(O25/$N25*100)</f>
        <v>41.45965923836895</v>
      </c>
      <c r="D25" s="110">
        <f>(P25/$N25*100)</f>
        <v>38.700521415381637</v>
      </c>
      <c r="E25" s="110">
        <f>(Q25/$N25*100)</f>
        <v>35.632513272354124</v>
      </c>
      <c r="F25" s="110">
        <f>R25/$O25*100</f>
        <v>7.3999839829561722</v>
      </c>
      <c r="G25" s="111">
        <f>S25/$O25*100</f>
        <v>6.65499397166744</v>
      </c>
      <c r="H25" s="112">
        <f>T25/$P25*100</f>
        <v>4.7280961015285117</v>
      </c>
      <c r="I25" s="113">
        <f>U25/$P25*100</f>
        <v>22.781380117311187</v>
      </c>
      <c r="J25" s="113">
        <f>V25/$P25*100</f>
        <v>71.427137596624391</v>
      </c>
      <c r="K25" s="113">
        <f>W25/$P25*100</f>
        <v>1.0633861845355914</v>
      </c>
      <c r="L25" s="112">
        <f t="shared" si="4"/>
        <v>69.420325767569921</v>
      </c>
      <c r="M25" s="114">
        <v>30.579674232430083</v>
      </c>
      <c r="N25" s="104">
        <v>11367156.864742152</v>
      </c>
      <c r="O25" s="105">
        <f t="shared" si="2"/>
        <v>4712784.5012129601</v>
      </c>
      <c r="P25" s="105">
        <f t="shared" si="3"/>
        <v>4399148.9767595604</v>
      </c>
      <c r="Q25" s="105">
        <v>4050403.6785185602</v>
      </c>
      <c r="R25" s="105">
        <v>348745.29824099998</v>
      </c>
      <c r="S25" s="106">
        <v>313635.52445339994</v>
      </c>
      <c r="T25" s="107">
        <v>207995.99127060018</v>
      </c>
      <c r="U25" s="108">
        <v>1002186.850322401</v>
      </c>
      <c r="V25" s="108">
        <v>3142186.1927105449</v>
      </c>
      <c r="W25" s="108">
        <v>46779.942455999997</v>
      </c>
      <c r="X25" s="107">
        <f t="shared" si="5"/>
        <v>2181315.8912032624</v>
      </c>
      <c r="Y25" s="109">
        <f>V25*M25/100</f>
        <v>960870.30150728242</v>
      </c>
    </row>
    <row r="26" spans="1:25" ht="15" customHeight="1" x14ac:dyDescent="0.25">
      <c r="A26" s="93">
        <f t="shared" si="1"/>
        <v>1993</v>
      </c>
      <c r="B26" s="94" t="s">
        <v>43</v>
      </c>
      <c r="C26" s="110">
        <f>(O26/$N26*100)</f>
        <v>44.239846747274477</v>
      </c>
      <c r="D26" s="110">
        <f>(P26/$N26*100)</f>
        <v>39.544323637141247</v>
      </c>
      <c r="E26" s="110">
        <f>(Q26/$N26*100)</f>
        <v>35.918509520354256</v>
      </c>
      <c r="F26" s="110">
        <f>R26/$O26*100</f>
        <v>8.1958107529167119</v>
      </c>
      <c r="G26" s="111">
        <f>S26/$O26*100</f>
        <v>10.613787016390402</v>
      </c>
      <c r="H26" s="112">
        <f>T26/$P26*100</f>
        <v>5.2179024393920503</v>
      </c>
      <c r="I26" s="113">
        <f>U26/$P26*100</f>
        <v>23.566427920106097</v>
      </c>
      <c r="J26" s="113">
        <f>V26/$P26*100</f>
        <v>69.40869585812608</v>
      </c>
      <c r="K26" s="113">
        <f>W26/$P26*100</f>
        <v>1.8069737823764087</v>
      </c>
      <c r="L26" s="112">
        <f t="shared" si="4"/>
        <v>68.584670978209147</v>
      </c>
      <c r="M26" s="114">
        <v>31.415329021790857</v>
      </c>
      <c r="N26" s="104">
        <v>11436706.77160532</v>
      </c>
      <c r="O26" s="105">
        <f t="shared" si="2"/>
        <v>5059581.5486933561</v>
      </c>
      <c r="P26" s="105">
        <f t="shared" si="3"/>
        <v>4522568.3391944561</v>
      </c>
      <c r="Q26" s="105">
        <v>4107894.6105740564</v>
      </c>
      <c r="R26" s="105">
        <v>414673.72862039995</v>
      </c>
      <c r="S26" s="106">
        <v>537013.20949889987</v>
      </c>
      <c r="T26" s="107">
        <v>235983.20369400005</v>
      </c>
      <c r="U26" s="108">
        <v>1065807.807793801</v>
      </c>
      <c r="V26" s="108">
        <v>3139055.703527384</v>
      </c>
      <c r="W26" s="108">
        <v>81721.624179299994</v>
      </c>
      <c r="X26" s="107">
        <f t="shared" si="5"/>
        <v>2152911.0260869646</v>
      </c>
      <c r="Y26" s="109">
        <f>V26*M26/100</f>
        <v>986144.67744041933</v>
      </c>
    </row>
    <row r="27" spans="1:25" ht="15" customHeight="1" x14ac:dyDescent="0.25">
      <c r="A27" s="93">
        <f t="shared" si="1"/>
        <v>1994</v>
      </c>
      <c r="B27" s="94" t="s">
        <v>43</v>
      </c>
      <c r="C27" s="110">
        <f>(O27/$N27*100)</f>
        <v>43.519675997647639</v>
      </c>
      <c r="D27" s="110">
        <f>(P27/$N27*100)</f>
        <v>38.703987127421975</v>
      </c>
      <c r="E27" s="110">
        <f>(Q27/$N27*100)</f>
        <v>34.279540306603273</v>
      </c>
      <c r="F27" s="110">
        <f>R27/$O27*100</f>
        <v>10.16654356769074</v>
      </c>
      <c r="G27" s="111">
        <f>S27/$O27*100</f>
        <v>11.065543940368419</v>
      </c>
      <c r="H27" s="112">
        <f>T27/$P27*100</f>
        <v>5.2663367058388921</v>
      </c>
      <c r="I27" s="113">
        <f>U27/$P27*100</f>
        <v>23.528559411061529</v>
      </c>
      <c r="J27" s="113">
        <f>V27/$P27*100</f>
        <v>69.877367093272241</v>
      </c>
      <c r="K27" s="113">
        <f>W27/$P27*100</f>
        <v>1.3277367898272967</v>
      </c>
      <c r="L27" s="112">
        <f t="shared" si="4"/>
        <v>68.641560704369738</v>
      </c>
      <c r="M27" s="114">
        <v>31.358439295630262</v>
      </c>
      <c r="N27" s="104">
        <v>11493992.809914716</v>
      </c>
      <c r="O27" s="105">
        <f t="shared" si="2"/>
        <v>5002148.4300678</v>
      </c>
      <c r="P27" s="105">
        <f t="shared" si="3"/>
        <v>4448633.4975761985</v>
      </c>
      <c r="Q27" s="105">
        <v>3940087.8981127972</v>
      </c>
      <c r="R27" s="105">
        <v>508545.59946340119</v>
      </c>
      <c r="S27" s="106">
        <v>553514.93249160144</v>
      </c>
      <c r="T27" s="107">
        <v>234280.01879109986</v>
      </c>
      <c r="U27" s="108">
        <v>1046699.3754576002</v>
      </c>
      <c r="V27" s="108">
        <v>3108587.9597355961</v>
      </c>
      <c r="W27" s="108">
        <v>59066.143591900007</v>
      </c>
      <c r="X27" s="107">
        <f t="shared" si="5"/>
        <v>2133783.2914306382</v>
      </c>
      <c r="Y27" s="109">
        <f>V27*M27/100</f>
        <v>974804.66830495815</v>
      </c>
    </row>
    <row r="28" spans="1:25" ht="15" customHeight="1" x14ac:dyDescent="0.25">
      <c r="A28" s="93">
        <f t="shared" si="1"/>
        <v>1995</v>
      </c>
      <c r="B28" s="94" t="s">
        <v>43</v>
      </c>
      <c r="C28" s="110">
        <f>(O28/$N28*100)</f>
        <v>45.842897780171299</v>
      </c>
      <c r="D28" s="110">
        <f>(P28/$N28*100)</f>
        <v>36.556272440457413</v>
      </c>
      <c r="E28" s="110">
        <f>(Q28/$N28*100)</f>
        <v>31.644794406112549</v>
      </c>
      <c r="F28" s="110">
        <f>R28/$O28*100</f>
        <v>10.713716349033357</v>
      </c>
      <c r="G28" s="111">
        <f>S28/$O28*100</f>
        <v>20.257500702171331</v>
      </c>
      <c r="H28" s="112">
        <f>T28/$P28*100</f>
        <v>5.2605661569196407</v>
      </c>
      <c r="I28" s="113">
        <f>U28/$P28*100</f>
        <v>21.151846661543374</v>
      </c>
      <c r="J28" s="113">
        <f>V28/$P28*100</f>
        <v>72.452459455494136</v>
      </c>
      <c r="K28" s="113">
        <f>W28/$P28*100</f>
        <v>1.1351277260434667</v>
      </c>
      <c r="L28" s="112">
        <f t="shared" si="4"/>
        <v>69.234071594501785</v>
      </c>
      <c r="M28" s="114">
        <v>30.765928405498222</v>
      </c>
      <c r="N28" s="104">
        <v>11577086.363401497</v>
      </c>
      <c r="O28" s="105">
        <f t="shared" si="2"/>
        <v>5307271.8674962986</v>
      </c>
      <c r="P28" s="105">
        <f t="shared" si="3"/>
        <v>4232151.2316720942</v>
      </c>
      <c r="Q28" s="105">
        <v>3663545.1779164956</v>
      </c>
      <c r="R28" s="105">
        <v>568606.05375559896</v>
      </c>
      <c r="S28" s="106">
        <v>1075120.6358242042</v>
      </c>
      <c r="T28" s="107">
        <v>222635.11540299995</v>
      </c>
      <c r="U28" s="108">
        <v>895178.13900790073</v>
      </c>
      <c r="V28" s="108">
        <v>3066297.6552224196</v>
      </c>
      <c r="W28" s="108">
        <v>48040.322038800012</v>
      </c>
      <c r="X28" s="107">
        <f t="shared" si="5"/>
        <v>2122922.7139172191</v>
      </c>
      <c r="Y28" s="109">
        <f>V28*M28/100</f>
        <v>943374.94130520034</v>
      </c>
    </row>
    <row r="29" spans="1:25" ht="15" customHeight="1" x14ac:dyDescent="0.25">
      <c r="A29" s="93">
        <f t="shared" si="1"/>
        <v>1996</v>
      </c>
      <c r="B29" s="94" t="s">
        <v>43</v>
      </c>
      <c r="C29" s="110">
        <f>(O29/$N29*100)</f>
        <v>43.436139945921177</v>
      </c>
      <c r="D29" s="110">
        <f>(P29/$N29*100)</f>
        <v>35.617365384244877</v>
      </c>
      <c r="E29" s="110">
        <f>(Q29/$N29*100)</f>
        <v>30.129713630384948</v>
      </c>
      <c r="F29" s="110">
        <f>R29/$O29*100</f>
        <v>12.633838459614868</v>
      </c>
      <c r="G29" s="111">
        <f>S29/$O29*100</f>
        <v>18.000620155038693</v>
      </c>
      <c r="H29" s="112">
        <f>T29/$P29*100</f>
        <v>5.3804101739374621</v>
      </c>
      <c r="I29" s="113">
        <f>U29/$P29*100</f>
        <v>21.49953744183858</v>
      </c>
      <c r="J29" s="113">
        <f>V29/$P29*100</f>
        <v>71.354109741435607</v>
      </c>
      <c r="K29" s="113">
        <f>W29/$P29*100</f>
        <v>1.7659426427879887</v>
      </c>
      <c r="L29" s="112">
        <f t="shared" si="4"/>
        <v>67.237609175456811</v>
      </c>
      <c r="M29" s="114">
        <v>32.762390824543189</v>
      </c>
      <c r="N29" s="104">
        <v>11647921.1508529</v>
      </c>
      <c r="O29" s="105">
        <f t="shared" si="2"/>
        <v>5059407.3318750178</v>
      </c>
      <c r="P29" s="105">
        <f t="shared" si="3"/>
        <v>4148682.6359680179</v>
      </c>
      <c r="Q29" s="105">
        <v>3509485.2866450176</v>
      </c>
      <c r="R29" s="105">
        <v>639197.34932300041</v>
      </c>
      <c r="S29" s="106">
        <v>910724.69590699987</v>
      </c>
      <c r="T29" s="107">
        <v>223216.1426300001</v>
      </c>
      <c r="U29" s="108">
        <v>891947.57666299981</v>
      </c>
      <c r="V29" s="108">
        <v>2960255.5608925028</v>
      </c>
      <c r="W29" s="108">
        <v>73263.355782500003</v>
      </c>
      <c r="X29" s="107">
        <f t="shared" si="5"/>
        <v>1990405.0646276278</v>
      </c>
      <c r="Y29" s="109">
        <f>V29*M29/100</f>
        <v>969850.49626487482</v>
      </c>
    </row>
    <row r="30" spans="1:25" ht="15" customHeight="1" x14ac:dyDescent="0.25">
      <c r="A30" s="93">
        <f t="shared" si="1"/>
        <v>1997</v>
      </c>
      <c r="B30" s="94" t="s">
        <v>43</v>
      </c>
      <c r="C30" s="110">
        <f>(O30/$N30*100)</f>
        <v>45.004166203230653</v>
      </c>
      <c r="D30" s="110">
        <f>(P30/$N30*100)</f>
        <v>37.329688070253383</v>
      </c>
      <c r="E30" s="110">
        <f>(Q30/$N30*100)</f>
        <v>31.575350861012915</v>
      </c>
      <c r="F30" s="110">
        <f>R30/$O30*100</f>
        <v>12.786232241821653</v>
      </c>
      <c r="G30" s="111">
        <f>S30/$O30*100</f>
        <v>17.052817062137578</v>
      </c>
      <c r="H30" s="112">
        <f>T30/$P30*100</f>
        <v>4.6402212853574909</v>
      </c>
      <c r="I30" s="113">
        <f>U30/$P30*100</f>
        <v>20.906813944570601</v>
      </c>
      <c r="J30" s="113">
        <f>V30/$P30*100</f>
        <v>72.826697037360148</v>
      </c>
      <c r="K30" s="113">
        <f>W30/$P30*100</f>
        <v>1.6262677327118034</v>
      </c>
      <c r="L30" s="112">
        <f t="shared" si="4"/>
        <v>62.517133239833306</v>
      </c>
      <c r="M30" s="114">
        <v>37.482866760166694</v>
      </c>
      <c r="N30" s="104">
        <v>11719189.253743954</v>
      </c>
      <c r="O30" s="105">
        <f t="shared" si="2"/>
        <v>5274123.4094260754</v>
      </c>
      <c r="P30" s="105">
        <f t="shared" si="3"/>
        <v>4374736.7927852739</v>
      </c>
      <c r="Q30" s="105">
        <v>3700375.1249357741</v>
      </c>
      <c r="R30" s="105">
        <v>674361.6678495002</v>
      </c>
      <c r="S30" s="106">
        <v>899386.61664080189</v>
      </c>
      <c r="T30" s="107">
        <v>202997.46783718793</v>
      </c>
      <c r="U30" s="108">
        <v>914618.08183229237</v>
      </c>
      <c r="V30" s="108">
        <v>3185976.310263657</v>
      </c>
      <c r="W30" s="108">
        <v>71144.932852138139</v>
      </c>
      <c r="X30" s="107">
        <f t="shared" si="5"/>
        <v>1991781.0548770556</v>
      </c>
      <c r="Y30" s="109">
        <f>V30*M30/100</f>
        <v>1194195.2553866014</v>
      </c>
    </row>
    <row r="31" spans="1:25" ht="15" customHeight="1" x14ac:dyDescent="0.25">
      <c r="A31" s="93">
        <f t="shared" si="1"/>
        <v>1998</v>
      </c>
      <c r="B31" s="94" t="s">
        <v>43</v>
      </c>
      <c r="C31" s="110">
        <f>(O31/$N31*100)</f>
        <v>45.551926374768804</v>
      </c>
      <c r="D31" s="110">
        <f>(P31/$N31*100)</f>
        <v>39.145271444123722</v>
      </c>
      <c r="E31" s="110">
        <f>(Q31/$N31*100)</f>
        <v>33.110257196213091</v>
      </c>
      <c r="F31" s="110">
        <f>R31/$O31*100</f>
        <v>13.248647704289915</v>
      </c>
      <c r="G31" s="111">
        <f>S31/$O31*100</f>
        <v>14.06450932049653</v>
      </c>
      <c r="H31" s="112">
        <f>T31/$P31*100</f>
        <v>4.9357263786005365</v>
      </c>
      <c r="I31" s="113">
        <f>U31/$P31*100</f>
        <v>21.057777154836941</v>
      </c>
      <c r="J31" s="113">
        <f>V31/$P31*100</f>
        <v>72.904687753243792</v>
      </c>
      <c r="K31" s="113">
        <f>W31/$P31*100</f>
        <v>1.1018087133190286</v>
      </c>
      <c r="L31" s="112">
        <f t="shared" si="4"/>
        <v>63.828227356350133</v>
      </c>
      <c r="M31" s="114">
        <v>36.171772643649867</v>
      </c>
      <c r="N31" s="104">
        <v>11406165.828107392</v>
      </c>
      <c r="O31" s="105">
        <f t="shared" si="2"/>
        <v>5195728.260203518</v>
      </c>
      <c r="P31" s="105">
        <f t="shared" si="3"/>
        <v>4464974.5747795217</v>
      </c>
      <c r="Q31" s="105">
        <v>3776610.8419129262</v>
      </c>
      <c r="R31" s="105">
        <v>688363.73286659573</v>
      </c>
      <c r="S31" s="106">
        <v>730753.68542399595</v>
      </c>
      <c r="T31" s="107">
        <v>220378.92788519998</v>
      </c>
      <c r="U31" s="108">
        <v>940224.39597720001</v>
      </c>
      <c r="V31" s="108">
        <v>3255175.7720047347</v>
      </c>
      <c r="W31" s="108">
        <v>49195.478912400016</v>
      </c>
      <c r="X31" s="107">
        <f t="shared" si="5"/>
        <v>2077720.9926040077</v>
      </c>
      <c r="Y31" s="109">
        <f>V31*M31/100</f>
        <v>1177454.779400727</v>
      </c>
    </row>
    <row r="32" spans="1:25" ht="15" customHeight="1" x14ac:dyDescent="0.25">
      <c r="A32" s="93">
        <f t="shared" si="1"/>
        <v>1999</v>
      </c>
      <c r="B32" s="94" t="s">
        <v>43</v>
      </c>
      <c r="C32" s="110">
        <f>(O32/$N32*100)</f>
        <v>46.543296065837687</v>
      </c>
      <c r="D32" s="110">
        <f>(P32/$N32*100)</f>
        <v>39.291872656168863</v>
      </c>
      <c r="E32" s="110">
        <f>(Q32/$N32*100)</f>
        <v>32.844027478902746</v>
      </c>
      <c r="F32" s="110">
        <f>R32/$O32*100</f>
        <v>13.8534348064764</v>
      </c>
      <c r="G32" s="111">
        <f>S32/$O32*100</f>
        <v>15.579952479969064</v>
      </c>
      <c r="H32" s="112">
        <f>T32/$P32*100</f>
        <v>4.7053990157084744</v>
      </c>
      <c r="I32" s="113">
        <f>U32/$P32*100</f>
        <v>20.845572618328109</v>
      </c>
      <c r="J32" s="113">
        <f>V32/$P32*100</f>
        <v>73.342730014888758</v>
      </c>
      <c r="K32" s="113">
        <f>W32/$P32*100</f>
        <v>1.1062983510755027</v>
      </c>
      <c r="L32" s="112">
        <f t="shared" si="4"/>
        <v>63.21190401695543</v>
      </c>
      <c r="M32" s="114">
        <v>36.78809598304457</v>
      </c>
      <c r="N32" s="104">
        <v>11444283.605123322</v>
      </c>
      <c r="O32" s="105">
        <f t="shared" si="2"/>
        <v>5326546.8009466706</v>
      </c>
      <c r="P32" s="105">
        <f t="shared" si="3"/>
        <v>4496673.340535867</v>
      </c>
      <c r="Q32" s="105">
        <v>3758763.6520302659</v>
      </c>
      <c r="R32" s="105">
        <v>737909.68850560125</v>
      </c>
      <c r="S32" s="106">
        <v>829873.46041080367</v>
      </c>
      <c r="T32" s="107">
        <v>211586.42310520005</v>
      </c>
      <c r="U32" s="108">
        <v>937357.30661040463</v>
      </c>
      <c r="V32" s="108">
        <v>3297982.9878007001</v>
      </c>
      <c r="W32" s="108">
        <v>49746.623019600018</v>
      </c>
      <c r="X32" s="107">
        <f t="shared" si="5"/>
        <v>2084717.8407440975</v>
      </c>
      <c r="Y32" s="109">
        <f>V32*M32/100</f>
        <v>1213265.1470566026</v>
      </c>
    </row>
    <row r="33" spans="1:25" ht="15" customHeight="1" x14ac:dyDescent="0.25">
      <c r="A33" s="93">
        <f t="shared" si="1"/>
        <v>2000</v>
      </c>
      <c r="B33" s="94" t="s">
        <v>43</v>
      </c>
      <c r="C33" s="110">
        <f>(O33/$N33*100)</f>
        <v>45.256475870724948</v>
      </c>
      <c r="D33" s="110">
        <f>(P33/$N33*100)</f>
        <v>37.980143420432483</v>
      </c>
      <c r="E33" s="110">
        <f>(Q33/$N33*100)</f>
        <v>31.124109100699471</v>
      </c>
      <c r="F33" s="110">
        <f>R33/$O33*100</f>
        <v>15.149288997484595</v>
      </c>
      <c r="G33" s="111">
        <f>S33/$O33*100</f>
        <v>16.077991735541456</v>
      </c>
      <c r="H33" s="112">
        <f>T33/$P33*100</f>
        <v>5.6706130035322122</v>
      </c>
      <c r="I33" s="113">
        <f>U33/$P33*100</f>
        <v>19.417629026716579</v>
      </c>
      <c r="J33" s="113">
        <f>V33/$P33*100</f>
        <v>74.01394431084465</v>
      </c>
      <c r="K33" s="113">
        <f>W33/$P33*100</f>
        <v>0.89781365890610654</v>
      </c>
      <c r="L33" s="112">
        <f t="shared" si="4"/>
        <v>62.893991796538685</v>
      </c>
      <c r="M33" s="114">
        <v>37.106008203461315</v>
      </c>
      <c r="N33" s="104">
        <v>11486506.688558504</v>
      </c>
      <c r="O33" s="105">
        <f t="shared" si="2"/>
        <v>5198388.127896687</v>
      </c>
      <c r="P33" s="105">
        <f t="shared" si="3"/>
        <v>4362591.7143120896</v>
      </c>
      <c r="Q33" s="105">
        <v>3575072.8736060909</v>
      </c>
      <c r="R33" s="105">
        <v>787518.84070599824</v>
      </c>
      <c r="S33" s="106">
        <v>835796.41358459753</v>
      </c>
      <c r="T33" s="107">
        <v>247385.69304280021</v>
      </c>
      <c r="U33" s="108">
        <v>847111.87503539678</v>
      </c>
      <c r="V33" s="108">
        <v>3228926.2019404727</v>
      </c>
      <c r="W33" s="108">
        <v>39167.944293400011</v>
      </c>
      <c r="X33" s="107">
        <f t="shared" si="5"/>
        <v>2030800.5805647292</v>
      </c>
      <c r="Y33" s="109">
        <f>V33*M33/100</f>
        <v>1198125.6213757435</v>
      </c>
    </row>
    <row r="34" spans="1:25" ht="15" customHeight="1" x14ac:dyDescent="0.25">
      <c r="A34" s="93">
        <f t="shared" si="1"/>
        <v>2001</v>
      </c>
      <c r="B34" s="94" t="s">
        <v>43</v>
      </c>
      <c r="C34" s="110">
        <f>(O34/$N34*100)</f>
        <v>45.114475851540227</v>
      </c>
      <c r="D34" s="110">
        <f>(P34/$N34*100)</f>
        <v>36.952185440227524</v>
      </c>
      <c r="E34" s="110">
        <f>(Q34/$N34*100)</f>
        <v>30.629655596158866</v>
      </c>
      <c r="F34" s="110">
        <f>R34/$O34*100</f>
        <v>14.014414940504743</v>
      </c>
      <c r="G34" s="111">
        <f>S34/$O34*100</f>
        <v>18.092397744290842</v>
      </c>
      <c r="H34" s="112">
        <f>T34/$P34*100</f>
        <v>4.672454763006022</v>
      </c>
      <c r="I34" s="113">
        <f>U34/$P34*100</f>
        <v>20.730766963645824</v>
      </c>
      <c r="J34" s="113">
        <f>V34/$P34*100</f>
        <v>73.703338315043638</v>
      </c>
      <c r="K34" s="113">
        <f>W34/$P34*100</f>
        <v>0.8934274463237637</v>
      </c>
      <c r="L34" s="112">
        <f t="shared" si="4"/>
        <v>62.896913751643716</v>
      </c>
      <c r="M34" s="114">
        <v>37.103086248356284</v>
      </c>
      <c r="N34" s="104">
        <v>11584714</v>
      </c>
      <c r="O34" s="105">
        <f t="shared" si="2"/>
        <v>5226383</v>
      </c>
      <c r="P34" s="105">
        <f t="shared" si="3"/>
        <v>4280805</v>
      </c>
      <c r="Q34" s="105">
        <v>3548358</v>
      </c>
      <c r="R34" s="105">
        <v>732447</v>
      </c>
      <c r="S34" s="106">
        <v>945578</v>
      </c>
      <c r="T34" s="107">
        <v>200018.67711749996</v>
      </c>
      <c r="U34" s="108">
        <v>887443.70871809858</v>
      </c>
      <c r="V34" s="108">
        <v>3155096.1917573041</v>
      </c>
      <c r="W34" s="108">
        <v>38245.886793599988</v>
      </c>
      <c r="X34" s="107">
        <f t="shared" si="5"/>
        <v>1984458.130510987</v>
      </c>
      <c r="Y34" s="109">
        <f>V34*M34/100</f>
        <v>1170638.0612463171</v>
      </c>
    </row>
    <row r="35" spans="1:25" ht="15" customHeight="1" x14ac:dyDescent="0.25">
      <c r="A35" s="93">
        <f t="shared" si="1"/>
        <v>2002</v>
      </c>
      <c r="B35" s="94" t="s">
        <v>43</v>
      </c>
      <c r="C35" s="110">
        <f>(O35/$N35*100)</f>
        <v>43.940032074375445</v>
      </c>
      <c r="D35" s="110">
        <f>(P35/$N35*100)</f>
        <v>33.550208830031934</v>
      </c>
      <c r="E35" s="110">
        <f>(Q35/$N35*100)</f>
        <v>25.458063413666416</v>
      </c>
      <c r="F35" s="110">
        <f>R35/$O35*100</f>
        <v>18.416339347837262</v>
      </c>
      <c r="G35" s="111">
        <f>S35/$O35*100</f>
        <v>23.645461220322037</v>
      </c>
      <c r="H35" s="112">
        <f>T35/$P35*100</f>
        <v>3.6246999867450538</v>
      </c>
      <c r="I35" s="113">
        <f>U35/$P35*100</f>
        <v>23.236080979910188</v>
      </c>
      <c r="J35" s="113">
        <f>V35/$P35*100</f>
        <v>72.305488587386748</v>
      </c>
      <c r="K35" s="113">
        <f>W35/$P35*100</f>
        <v>0.83372582223721836</v>
      </c>
      <c r="L35" s="112">
        <f t="shared" si="4"/>
        <v>63.82700076118013</v>
      </c>
      <c r="M35" s="114">
        <v>36.17299923881987</v>
      </c>
      <c r="N35" s="104">
        <v>11598667</v>
      </c>
      <c r="O35" s="105">
        <f t="shared" si="2"/>
        <v>5096458</v>
      </c>
      <c r="P35" s="105">
        <f t="shared" si="3"/>
        <v>3891377</v>
      </c>
      <c r="Q35" s="105">
        <v>2952796</v>
      </c>
      <c r="R35" s="105">
        <v>938581</v>
      </c>
      <c r="S35" s="106">
        <v>1205081</v>
      </c>
      <c r="T35" s="107">
        <v>141050.74160320006</v>
      </c>
      <c r="U35" s="108">
        <v>904203.51095359959</v>
      </c>
      <c r="V35" s="108">
        <v>2813679.1526271929</v>
      </c>
      <c r="W35" s="108">
        <v>32443.414889600001</v>
      </c>
      <c r="X35" s="107">
        <f t="shared" si="5"/>
        <v>1795887.0141645251</v>
      </c>
      <c r="Y35" s="109">
        <f>V35*M35/100</f>
        <v>1017792.1384626679</v>
      </c>
    </row>
    <row r="36" spans="1:25" ht="15" customHeight="1" x14ac:dyDescent="0.25">
      <c r="A36" s="93">
        <f t="shared" si="1"/>
        <v>2003</v>
      </c>
      <c r="B36" s="94" t="s">
        <v>43</v>
      </c>
      <c r="C36" s="110">
        <f>(O36/$N36*100)</f>
        <v>45.408793549733396</v>
      </c>
      <c r="D36" s="110">
        <f>(P36/$N36*100)</f>
        <v>35.531987641116281</v>
      </c>
      <c r="E36" s="110">
        <f>(Q36/$N36*100)</f>
        <v>28.009810589651785</v>
      </c>
      <c r="F36" s="110">
        <f>R36/$O36*100</f>
        <v>16.565463346269986</v>
      </c>
      <c r="G36" s="111">
        <f>S36/$O36*100</f>
        <v>21.750866157233773</v>
      </c>
      <c r="H36" s="112">
        <f>T36/$P36*100</f>
        <v>4.0564828090707294</v>
      </c>
      <c r="I36" s="113">
        <f>U36/$P36*100</f>
        <v>25.11128476673467</v>
      </c>
      <c r="J36" s="113">
        <f>V36/$P36*100</f>
        <v>76.509940030443261</v>
      </c>
      <c r="K36" s="113">
        <f>W36/$P36*100</f>
        <v>1.0715884757545846</v>
      </c>
      <c r="L36" s="112">
        <f t="shared" si="4"/>
        <v>61.184675726899442</v>
      </c>
      <c r="M36" s="114">
        <v>38.815324273100558</v>
      </c>
      <c r="N36" s="104">
        <v>11678401</v>
      </c>
      <c r="O36" s="105">
        <f t="shared" si="2"/>
        <v>5303021</v>
      </c>
      <c r="P36" s="105">
        <f t="shared" si="3"/>
        <v>4149568</v>
      </c>
      <c r="Q36" s="105">
        <v>3271098</v>
      </c>
      <c r="R36" s="105">
        <v>878470</v>
      </c>
      <c r="S36" s="106">
        <v>1153453</v>
      </c>
      <c r="T36" s="107">
        <v>168326.51257070008</v>
      </c>
      <c r="U36" s="108">
        <v>1042009.8370692965</v>
      </c>
      <c r="V36" s="108">
        <v>3174831.9883224638</v>
      </c>
      <c r="W36" s="108">
        <v>44466.292481600001</v>
      </c>
      <c r="X36" s="107">
        <f t="shared" si="5"/>
        <v>1942510.6569289733</v>
      </c>
      <c r="Y36" s="109">
        <f>V36*M36/100</f>
        <v>1232321.3313934905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36">
    <cfRule type="cellIs" dxfId="5" priority="6" stopIfTrue="1" operator="equal">
      <formula>"n.d."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Y35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8" width="11.42578125" style="103"/>
    <col min="249" max="250" width="8.7109375" style="103" customWidth="1"/>
    <col min="251" max="256" width="10.7109375" style="103" customWidth="1"/>
    <col min="257" max="262" width="11.42578125" style="103"/>
    <col min="263" max="268" width="10.7109375" style="103" customWidth="1"/>
    <col min="269" max="504" width="11.42578125" style="103"/>
    <col min="505" max="506" width="8.7109375" style="103" customWidth="1"/>
    <col min="507" max="512" width="10.7109375" style="103" customWidth="1"/>
    <col min="513" max="518" width="11.42578125" style="103"/>
    <col min="519" max="524" width="10.7109375" style="103" customWidth="1"/>
    <col min="525" max="760" width="11.42578125" style="103"/>
    <col min="761" max="762" width="8.7109375" style="103" customWidth="1"/>
    <col min="763" max="768" width="10.7109375" style="103" customWidth="1"/>
    <col min="769" max="774" width="11.42578125" style="103"/>
    <col min="775" max="780" width="10.7109375" style="103" customWidth="1"/>
    <col min="781" max="1016" width="11.42578125" style="103"/>
    <col min="1017" max="1018" width="8.7109375" style="103" customWidth="1"/>
    <col min="1019" max="1024" width="10.7109375" style="103" customWidth="1"/>
    <col min="1025" max="1030" width="11.42578125" style="103"/>
    <col min="1031" max="1036" width="10.7109375" style="103" customWidth="1"/>
    <col min="1037" max="1272" width="11.42578125" style="103"/>
    <col min="1273" max="1274" width="8.7109375" style="103" customWidth="1"/>
    <col min="1275" max="1280" width="10.7109375" style="103" customWidth="1"/>
    <col min="1281" max="1286" width="11.42578125" style="103"/>
    <col min="1287" max="1292" width="10.7109375" style="103" customWidth="1"/>
    <col min="1293" max="1528" width="11.42578125" style="103"/>
    <col min="1529" max="1530" width="8.7109375" style="103" customWidth="1"/>
    <col min="1531" max="1536" width="10.7109375" style="103" customWidth="1"/>
    <col min="1537" max="1542" width="11.42578125" style="103"/>
    <col min="1543" max="1548" width="10.7109375" style="103" customWidth="1"/>
    <col min="1549" max="1784" width="11.42578125" style="103"/>
    <col min="1785" max="1786" width="8.7109375" style="103" customWidth="1"/>
    <col min="1787" max="1792" width="10.7109375" style="103" customWidth="1"/>
    <col min="1793" max="1798" width="11.42578125" style="103"/>
    <col min="1799" max="1804" width="10.7109375" style="103" customWidth="1"/>
    <col min="1805" max="2040" width="11.42578125" style="103"/>
    <col min="2041" max="2042" width="8.7109375" style="103" customWidth="1"/>
    <col min="2043" max="2048" width="10.7109375" style="103" customWidth="1"/>
    <col min="2049" max="2054" width="11.42578125" style="103"/>
    <col min="2055" max="2060" width="10.7109375" style="103" customWidth="1"/>
    <col min="2061" max="2296" width="11.42578125" style="103"/>
    <col min="2297" max="2298" width="8.7109375" style="103" customWidth="1"/>
    <col min="2299" max="2304" width="10.7109375" style="103" customWidth="1"/>
    <col min="2305" max="2310" width="11.42578125" style="103"/>
    <col min="2311" max="2316" width="10.7109375" style="103" customWidth="1"/>
    <col min="2317" max="2552" width="11.42578125" style="103"/>
    <col min="2553" max="2554" width="8.7109375" style="103" customWidth="1"/>
    <col min="2555" max="2560" width="10.7109375" style="103" customWidth="1"/>
    <col min="2561" max="2566" width="11.42578125" style="103"/>
    <col min="2567" max="2572" width="10.7109375" style="103" customWidth="1"/>
    <col min="2573" max="2808" width="11.42578125" style="103"/>
    <col min="2809" max="2810" width="8.7109375" style="103" customWidth="1"/>
    <col min="2811" max="2816" width="10.7109375" style="103" customWidth="1"/>
    <col min="2817" max="2822" width="11.42578125" style="103"/>
    <col min="2823" max="2828" width="10.7109375" style="103" customWidth="1"/>
    <col min="2829" max="3064" width="11.42578125" style="103"/>
    <col min="3065" max="3066" width="8.7109375" style="103" customWidth="1"/>
    <col min="3067" max="3072" width="10.7109375" style="103" customWidth="1"/>
    <col min="3073" max="3078" width="11.42578125" style="103"/>
    <col min="3079" max="3084" width="10.7109375" style="103" customWidth="1"/>
    <col min="3085" max="3320" width="11.42578125" style="103"/>
    <col min="3321" max="3322" width="8.7109375" style="103" customWidth="1"/>
    <col min="3323" max="3328" width="10.7109375" style="103" customWidth="1"/>
    <col min="3329" max="3334" width="11.42578125" style="103"/>
    <col min="3335" max="3340" width="10.7109375" style="103" customWidth="1"/>
    <col min="3341" max="3576" width="11.42578125" style="103"/>
    <col min="3577" max="3578" width="8.7109375" style="103" customWidth="1"/>
    <col min="3579" max="3584" width="10.7109375" style="103" customWidth="1"/>
    <col min="3585" max="3590" width="11.42578125" style="103"/>
    <col min="3591" max="3596" width="10.7109375" style="103" customWidth="1"/>
    <col min="3597" max="3832" width="11.42578125" style="103"/>
    <col min="3833" max="3834" width="8.7109375" style="103" customWidth="1"/>
    <col min="3835" max="3840" width="10.7109375" style="103" customWidth="1"/>
    <col min="3841" max="3846" width="11.42578125" style="103"/>
    <col min="3847" max="3852" width="10.7109375" style="103" customWidth="1"/>
    <col min="3853" max="4088" width="11.42578125" style="103"/>
    <col min="4089" max="4090" width="8.7109375" style="103" customWidth="1"/>
    <col min="4091" max="4096" width="10.7109375" style="103" customWidth="1"/>
    <col min="4097" max="4102" width="11.42578125" style="103"/>
    <col min="4103" max="4108" width="10.7109375" style="103" customWidth="1"/>
    <col min="4109" max="4344" width="11.42578125" style="103"/>
    <col min="4345" max="4346" width="8.7109375" style="103" customWidth="1"/>
    <col min="4347" max="4352" width="10.7109375" style="103" customWidth="1"/>
    <col min="4353" max="4358" width="11.42578125" style="103"/>
    <col min="4359" max="4364" width="10.7109375" style="103" customWidth="1"/>
    <col min="4365" max="4600" width="11.42578125" style="103"/>
    <col min="4601" max="4602" width="8.7109375" style="103" customWidth="1"/>
    <col min="4603" max="4608" width="10.7109375" style="103" customWidth="1"/>
    <col min="4609" max="4614" width="11.42578125" style="103"/>
    <col min="4615" max="4620" width="10.7109375" style="103" customWidth="1"/>
    <col min="4621" max="4856" width="11.42578125" style="103"/>
    <col min="4857" max="4858" width="8.7109375" style="103" customWidth="1"/>
    <col min="4859" max="4864" width="10.7109375" style="103" customWidth="1"/>
    <col min="4865" max="4870" width="11.42578125" style="103"/>
    <col min="4871" max="4876" width="10.7109375" style="103" customWidth="1"/>
    <col min="4877" max="5112" width="11.42578125" style="103"/>
    <col min="5113" max="5114" width="8.7109375" style="103" customWidth="1"/>
    <col min="5115" max="5120" width="10.7109375" style="103" customWidth="1"/>
    <col min="5121" max="5126" width="11.42578125" style="103"/>
    <col min="5127" max="5132" width="10.7109375" style="103" customWidth="1"/>
    <col min="5133" max="5368" width="11.42578125" style="103"/>
    <col min="5369" max="5370" width="8.7109375" style="103" customWidth="1"/>
    <col min="5371" max="5376" width="10.7109375" style="103" customWidth="1"/>
    <col min="5377" max="5382" width="11.42578125" style="103"/>
    <col min="5383" max="5388" width="10.7109375" style="103" customWidth="1"/>
    <col min="5389" max="5624" width="11.42578125" style="103"/>
    <col min="5625" max="5626" width="8.7109375" style="103" customWidth="1"/>
    <col min="5627" max="5632" width="10.7109375" style="103" customWidth="1"/>
    <col min="5633" max="5638" width="11.42578125" style="103"/>
    <col min="5639" max="5644" width="10.7109375" style="103" customWidth="1"/>
    <col min="5645" max="5880" width="11.42578125" style="103"/>
    <col min="5881" max="5882" width="8.7109375" style="103" customWidth="1"/>
    <col min="5883" max="5888" width="10.7109375" style="103" customWidth="1"/>
    <col min="5889" max="5894" width="11.42578125" style="103"/>
    <col min="5895" max="5900" width="10.7109375" style="103" customWidth="1"/>
    <col min="5901" max="6136" width="11.42578125" style="103"/>
    <col min="6137" max="6138" width="8.7109375" style="103" customWidth="1"/>
    <col min="6139" max="6144" width="10.7109375" style="103" customWidth="1"/>
    <col min="6145" max="6150" width="11.42578125" style="103"/>
    <col min="6151" max="6156" width="10.7109375" style="103" customWidth="1"/>
    <col min="6157" max="6392" width="11.42578125" style="103"/>
    <col min="6393" max="6394" width="8.7109375" style="103" customWidth="1"/>
    <col min="6395" max="6400" width="10.7109375" style="103" customWidth="1"/>
    <col min="6401" max="6406" width="11.42578125" style="103"/>
    <col min="6407" max="6412" width="10.7109375" style="103" customWidth="1"/>
    <col min="6413" max="6648" width="11.42578125" style="103"/>
    <col min="6649" max="6650" width="8.7109375" style="103" customWidth="1"/>
    <col min="6651" max="6656" width="10.7109375" style="103" customWidth="1"/>
    <col min="6657" max="6662" width="11.42578125" style="103"/>
    <col min="6663" max="6668" width="10.7109375" style="103" customWidth="1"/>
    <col min="6669" max="6904" width="11.42578125" style="103"/>
    <col min="6905" max="6906" width="8.7109375" style="103" customWidth="1"/>
    <col min="6907" max="6912" width="10.7109375" style="103" customWidth="1"/>
    <col min="6913" max="6918" width="11.42578125" style="103"/>
    <col min="6919" max="6924" width="10.7109375" style="103" customWidth="1"/>
    <col min="6925" max="7160" width="11.42578125" style="103"/>
    <col min="7161" max="7162" width="8.7109375" style="103" customWidth="1"/>
    <col min="7163" max="7168" width="10.7109375" style="103" customWidth="1"/>
    <col min="7169" max="7174" width="11.42578125" style="103"/>
    <col min="7175" max="7180" width="10.7109375" style="103" customWidth="1"/>
    <col min="7181" max="7416" width="11.42578125" style="103"/>
    <col min="7417" max="7418" width="8.7109375" style="103" customWidth="1"/>
    <col min="7419" max="7424" width="10.7109375" style="103" customWidth="1"/>
    <col min="7425" max="7430" width="11.42578125" style="103"/>
    <col min="7431" max="7436" width="10.7109375" style="103" customWidth="1"/>
    <col min="7437" max="7672" width="11.42578125" style="103"/>
    <col min="7673" max="7674" width="8.7109375" style="103" customWidth="1"/>
    <col min="7675" max="7680" width="10.7109375" style="103" customWidth="1"/>
    <col min="7681" max="7686" width="11.42578125" style="103"/>
    <col min="7687" max="7692" width="10.7109375" style="103" customWidth="1"/>
    <col min="7693" max="7928" width="11.42578125" style="103"/>
    <col min="7929" max="7930" width="8.7109375" style="103" customWidth="1"/>
    <col min="7931" max="7936" width="10.7109375" style="103" customWidth="1"/>
    <col min="7937" max="7942" width="11.42578125" style="103"/>
    <col min="7943" max="7948" width="10.7109375" style="103" customWidth="1"/>
    <col min="7949" max="8184" width="11.42578125" style="103"/>
    <col min="8185" max="8186" width="8.7109375" style="103" customWidth="1"/>
    <col min="8187" max="8192" width="10.7109375" style="103" customWidth="1"/>
    <col min="8193" max="8198" width="11.42578125" style="103"/>
    <col min="8199" max="8204" width="10.7109375" style="103" customWidth="1"/>
    <col min="8205" max="8440" width="11.42578125" style="103"/>
    <col min="8441" max="8442" width="8.7109375" style="103" customWidth="1"/>
    <col min="8443" max="8448" width="10.7109375" style="103" customWidth="1"/>
    <col min="8449" max="8454" width="11.42578125" style="103"/>
    <col min="8455" max="8460" width="10.7109375" style="103" customWidth="1"/>
    <col min="8461" max="8696" width="11.42578125" style="103"/>
    <col min="8697" max="8698" width="8.7109375" style="103" customWidth="1"/>
    <col min="8699" max="8704" width="10.7109375" style="103" customWidth="1"/>
    <col min="8705" max="8710" width="11.42578125" style="103"/>
    <col min="8711" max="8716" width="10.7109375" style="103" customWidth="1"/>
    <col min="8717" max="8952" width="11.42578125" style="103"/>
    <col min="8953" max="8954" width="8.7109375" style="103" customWidth="1"/>
    <col min="8955" max="8960" width="10.7109375" style="103" customWidth="1"/>
    <col min="8961" max="8966" width="11.42578125" style="103"/>
    <col min="8967" max="8972" width="10.7109375" style="103" customWidth="1"/>
    <col min="8973" max="9208" width="11.42578125" style="103"/>
    <col min="9209" max="9210" width="8.7109375" style="103" customWidth="1"/>
    <col min="9211" max="9216" width="10.7109375" style="103" customWidth="1"/>
    <col min="9217" max="9222" width="11.42578125" style="103"/>
    <col min="9223" max="9228" width="10.7109375" style="103" customWidth="1"/>
    <col min="9229" max="9464" width="11.42578125" style="103"/>
    <col min="9465" max="9466" width="8.7109375" style="103" customWidth="1"/>
    <col min="9467" max="9472" width="10.7109375" style="103" customWidth="1"/>
    <col min="9473" max="9478" width="11.42578125" style="103"/>
    <col min="9479" max="9484" width="10.7109375" style="103" customWidth="1"/>
    <col min="9485" max="9720" width="11.42578125" style="103"/>
    <col min="9721" max="9722" width="8.7109375" style="103" customWidth="1"/>
    <col min="9723" max="9728" width="10.7109375" style="103" customWidth="1"/>
    <col min="9729" max="9734" width="11.42578125" style="103"/>
    <col min="9735" max="9740" width="10.7109375" style="103" customWidth="1"/>
    <col min="9741" max="9976" width="11.42578125" style="103"/>
    <col min="9977" max="9978" width="8.7109375" style="103" customWidth="1"/>
    <col min="9979" max="9984" width="10.7109375" style="103" customWidth="1"/>
    <col min="9985" max="9990" width="11.42578125" style="103"/>
    <col min="9991" max="9996" width="10.7109375" style="103" customWidth="1"/>
    <col min="9997" max="10232" width="11.42578125" style="103"/>
    <col min="10233" max="10234" width="8.7109375" style="103" customWidth="1"/>
    <col min="10235" max="10240" width="10.7109375" style="103" customWidth="1"/>
    <col min="10241" max="10246" width="11.42578125" style="103"/>
    <col min="10247" max="10252" width="10.7109375" style="103" customWidth="1"/>
    <col min="10253" max="10488" width="11.42578125" style="103"/>
    <col min="10489" max="10490" width="8.7109375" style="103" customWidth="1"/>
    <col min="10491" max="10496" width="10.7109375" style="103" customWidth="1"/>
    <col min="10497" max="10502" width="11.42578125" style="103"/>
    <col min="10503" max="10508" width="10.7109375" style="103" customWidth="1"/>
    <col min="10509" max="10744" width="11.42578125" style="103"/>
    <col min="10745" max="10746" width="8.7109375" style="103" customWidth="1"/>
    <col min="10747" max="10752" width="10.7109375" style="103" customWidth="1"/>
    <col min="10753" max="10758" width="11.42578125" style="103"/>
    <col min="10759" max="10764" width="10.7109375" style="103" customWidth="1"/>
    <col min="10765" max="11000" width="11.42578125" style="103"/>
    <col min="11001" max="11002" width="8.7109375" style="103" customWidth="1"/>
    <col min="11003" max="11008" width="10.7109375" style="103" customWidth="1"/>
    <col min="11009" max="11014" width="11.42578125" style="103"/>
    <col min="11015" max="11020" width="10.7109375" style="103" customWidth="1"/>
    <col min="11021" max="11256" width="11.42578125" style="103"/>
    <col min="11257" max="11258" width="8.7109375" style="103" customWidth="1"/>
    <col min="11259" max="11264" width="10.7109375" style="103" customWidth="1"/>
    <col min="11265" max="11270" width="11.42578125" style="103"/>
    <col min="11271" max="11276" width="10.7109375" style="103" customWidth="1"/>
    <col min="11277" max="11512" width="11.42578125" style="103"/>
    <col min="11513" max="11514" width="8.7109375" style="103" customWidth="1"/>
    <col min="11515" max="11520" width="10.7109375" style="103" customWidth="1"/>
    <col min="11521" max="11526" width="11.42578125" style="103"/>
    <col min="11527" max="11532" width="10.7109375" style="103" customWidth="1"/>
    <col min="11533" max="11768" width="11.42578125" style="103"/>
    <col min="11769" max="11770" width="8.7109375" style="103" customWidth="1"/>
    <col min="11771" max="11776" width="10.7109375" style="103" customWidth="1"/>
    <col min="11777" max="11782" width="11.42578125" style="103"/>
    <col min="11783" max="11788" width="10.7109375" style="103" customWidth="1"/>
    <col min="11789" max="12024" width="11.42578125" style="103"/>
    <col min="12025" max="12026" width="8.7109375" style="103" customWidth="1"/>
    <col min="12027" max="12032" width="10.7109375" style="103" customWidth="1"/>
    <col min="12033" max="12038" width="11.42578125" style="103"/>
    <col min="12039" max="12044" width="10.7109375" style="103" customWidth="1"/>
    <col min="12045" max="12280" width="11.42578125" style="103"/>
    <col min="12281" max="12282" width="8.7109375" style="103" customWidth="1"/>
    <col min="12283" max="12288" width="10.7109375" style="103" customWidth="1"/>
    <col min="12289" max="12294" width="11.42578125" style="103"/>
    <col min="12295" max="12300" width="10.7109375" style="103" customWidth="1"/>
    <col min="12301" max="12536" width="11.42578125" style="103"/>
    <col min="12537" max="12538" width="8.7109375" style="103" customWidth="1"/>
    <col min="12539" max="12544" width="10.7109375" style="103" customWidth="1"/>
    <col min="12545" max="12550" width="11.42578125" style="103"/>
    <col min="12551" max="12556" width="10.7109375" style="103" customWidth="1"/>
    <col min="12557" max="12792" width="11.42578125" style="103"/>
    <col min="12793" max="12794" width="8.7109375" style="103" customWidth="1"/>
    <col min="12795" max="12800" width="10.7109375" style="103" customWidth="1"/>
    <col min="12801" max="12806" width="11.42578125" style="103"/>
    <col min="12807" max="12812" width="10.7109375" style="103" customWidth="1"/>
    <col min="12813" max="13048" width="11.42578125" style="103"/>
    <col min="13049" max="13050" width="8.7109375" style="103" customWidth="1"/>
    <col min="13051" max="13056" width="10.7109375" style="103" customWidth="1"/>
    <col min="13057" max="13062" width="11.42578125" style="103"/>
    <col min="13063" max="13068" width="10.7109375" style="103" customWidth="1"/>
    <col min="13069" max="13304" width="11.42578125" style="103"/>
    <col min="13305" max="13306" width="8.7109375" style="103" customWidth="1"/>
    <col min="13307" max="13312" width="10.7109375" style="103" customWidth="1"/>
    <col min="13313" max="13318" width="11.42578125" style="103"/>
    <col min="13319" max="13324" width="10.7109375" style="103" customWidth="1"/>
    <col min="13325" max="13560" width="11.42578125" style="103"/>
    <col min="13561" max="13562" width="8.7109375" style="103" customWidth="1"/>
    <col min="13563" max="13568" width="10.7109375" style="103" customWidth="1"/>
    <col min="13569" max="13574" width="11.42578125" style="103"/>
    <col min="13575" max="13580" width="10.7109375" style="103" customWidth="1"/>
    <col min="13581" max="13816" width="11.42578125" style="103"/>
    <col min="13817" max="13818" width="8.7109375" style="103" customWidth="1"/>
    <col min="13819" max="13824" width="10.7109375" style="103" customWidth="1"/>
    <col min="13825" max="13830" width="11.42578125" style="103"/>
    <col min="13831" max="13836" width="10.7109375" style="103" customWidth="1"/>
    <col min="13837" max="14072" width="11.42578125" style="103"/>
    <col min="14073" max="14074" width="8.7109375" style="103" customWidth="1"/>
    <col min="14075" max="14080" width="10.7109375" style="103" customWidth="1"/>
    <col min="14081" max="14086" width="11.42578125" style="103"/>
    <col min="14087" max="14092" width="10.7109375" style="103" customWidth="1"/>
    <col min="14093" max="14328" width="11.42578125" style="103"/>
    <col min="14329" max="14330" width="8.7109375" style="103" customWidth="1"/>
    <col min="14331" max="14336" width="10.7109375" style="103" customWidth="1"/>
    <col min="14337" max="14342" width="11.42578125" style="103"/>
    <col min="14343" max="14348" width="10.7109375" style="103" customWidth="1"/>
    <col min="14349" max="14584" width="11.42578125" style="103"/>
    <col min="14585" max="14586" width="8.7109375" style="103" customWidth="1"/>
    <col min="14587" max="14592" width="10.7109375" style="103" customWidth="1"/>
    <col min="14593" max="14598" width="11.42578125" style="103"/>
    <col min="14599" max="14604" width="10.7109375" style="103" customWidth="1"/>
    <col min="14605" max="14840" width="11.42578125" style="103"/>
    <col min="14841" max="14842" width="8.7109375" style="103" customWidth="1"/>
    <col min="14843" max="14848" width="10.7109375" style="103" customWidth="1"/>
    <col min="14849" max="14854" width="11.42578125" style="103"/>
    <col min="14855" max="14860" width="10.7109375" style="103" customWidth="1"/>
    <col min="14861" max="15096" width="11.42578125" style="103"/>
    <col min="15097" max="15098" width="8.7109375" style="103" customWidth="1"/>
    <col min="15099" max="15104" width="10.7109375" style="103" customWidth="1"/>
    <col min="15105" max="15110" width="11.42578125" style="103"/>
    <col min="15111" max="15116" width="10.7109375" style="103" customWidth="1"/>
    <col min="15117" max="15352" width="11.42578125" style="103"/>
    <col min="15353" max="15354" width="8.7109375" style="103" customWidth="1"/>
    <col min="15355" max="15360" width="10.7109375" style="103" customWidth="1"/>
    <col min="15361" max="15366" width="11.42578125" style="103"/>
    <col min="15367" max="15372" width="10.7109375" style="103" customWidth="1"/>
    <col min="15373" max="15608" width="11.42578125" style="103"/>
    <col min="15609" max="15610" width="8.7109375" style="103" customWidth="1"/>
    <col min="15611" max="15616" width="10.7109375" style="103" customWidth="1"/>
    <col min="15617" max="15622" width="11.42578125" style="103"/>
    <col min="15623" max="15628" width="10.7109375" style="103" customWidth="1"/>
    <col min="15629" max="15864" width="11.42578125" style="103"/>
    <col min="15865" max="15866" width="8.7109375" style="103" customWidth="1"/>
    <col min="15867" max="15872" width="10.7109375" style="103" customWidth="1"/>
    <col min="15873" max="15878" width="11.42578125" style="103"/>
    <col min="15879" max="15884" width="10.7109375" style="103" customWidth="1"/>
    <col min="15885" max="16120" width="11.42578125" style="103"/>
    <col min="16121" max="16122" width="8.7109375" style="103" customWidth="1"/>
    <col min="16123" max="16128" width="10.7109375" style="103" customWidth="1"/>
    <col min="16129" max="16134" width="11.42578125" style="103"/>
    <col min="16135" max="16140" width="10.7109375" style="103" customWidth="1"/>
    <col min="16141" max="16384" width="11.42578125" style="103"/>
  </cols>
  <sheetData>
    <row r="1" spans="1:25" s="82" customFormat="1" ht="24.95" customHeight="1" x14ac:dyDescent="0.25">
      <c r="A1" s="136" t="s">
        <v>44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26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1974</v>
      </c>
      <c r="B7" s="94" t="s">
        <v>11</v>
      </c>
      <c r="C7" s="124">
        <f>(O7/$N7*100)</f>
        <v>40.542097628420912</v>
      </c>
      <c r="D7" s="124">
        <f>(P7/$N7*100)</f>
        <v>39.611478399653869</v>
      </c>
      <c r="E7" s="124">
        <f>(Q7/$N7*100)</f>
        <v>38.039390484381897</v>
      </c>
      <c r="F7" s="124">
        <f>R7/$O7*100</f>
        <v>3.8776679235509155</v>
      </c>
      <c r="G7" s="125">
        <f>S7/$O7*100</f>
        <v>2.2954392673423429</v>
      </c>
      <c r="H7" s="126">
        <f>T7/$P7*100</f>
        <v>4.7620570643421898</v>
      </c>
      <c r="I7" s="125">
        <f>U7/$P7*100</f>
        <v>18.279376615767042</v>
      </c>
      <c r="J7" s="125">
        <f>V7/$P7*100</f>
        <v>75.645579191015457</v>
      </c>
      <c r="K7" s="125">
        <f>W7/$P7*100</f>
        <v>1.3129871288753223</v>
      </c>
      <c r="L7" s="126">
        <f>100-M7</f>
        <v>80.040146774889195</v>
      </c>
      <c r="M7" s="127">
        <v>19.959853225110813</v>
      </c>
      <c r="N7" s="119">
        <v>9180339</v>
      </c>
      <c r="O7" s="120">
        <f>P7+S7</f>
        <v>3721902</v>
      </c>
      <c r="P7" s="120">
        <f>SUM(Q7:R7)</f>
        <v>3636468</v>
      </c>
      <c r="Q7" s="120">
        <v>3492145</v>
      </c>
      <c r="R7" s="120">
        <v>144323</v>
      </c>
      <c r="S7" s="121">
        <v>85434</v>
      </c>
      <c r="T7" s="122">
        <v>173170.68128654314</v>
      </c>
      <c r="U7" s="121">
        <v>664723.68123185134</v>
      </c>
      <c r="V7" s="121">
        <v>2750827.2806959357</v>
      </c>
      <c r="W7" s="121">
        <v>47746.35678566985</v>
      </c>
      <c r="X7" s="122">
        <f>V7-Y7</f>
        <v>2201766.1929927198</v>
      </c>
      <c r="Y7" s="123">
        <f>M7*V7/100</f>
        <v>549061.08770321577</v>
      </c>
    </row>
    <row r="8" spans="1:25" ht="15" customHeight="1" x14ac:dyDescent="0.25">
      <c r="A8" s="93">
        <f>A7+1</f>
        <v>1975</v>
      </c>
      <c r="B8" s="94" t="s">
        <v>11</v>
      </c>
      <c r="C8" s="124">
        <f t="array" ref="C8:C12">TRANSPOSE([3]tact!$E$38:$I$38)</f>
        <v>40.200000000000003</v>
      </c>
      <c r="D8" s="124">
        <f t="array" ref="D8:D12">TRANSPOSE([3]temp!$E$38:$I$38)</f>
        <v>39.074400000000004</v>
      </c>
      <c r="E8" s="124">
        <f>D8-F8*C8/100</f>
        <v>37.104600000000005</v>
      </c>
      <c r="F8" s="124">
        <f t="array" ref="F8:F12">TRANSPOSE([3]tsub!$E$38:$I$38)</f>
        <v>4.9000000000000004</v>
      </c>
      <c r="G8" s="125">
        <f t="array" ref="G8:G12">TRANSPOSE([3]tdes!$E$38:$I$38)</f>
        <v>2.8</v>
      </c>
      <c r="H8" s="101"/>
      <c r="I8" s="100"/>
      <c r="J8" s="100"/>
      <c r="K8" s="100"/>
      <c r="L8" s="101"/>
      <c r="M8" s="102"/>
      <c r="N8" s="95"/>
      <c r="O8" s="96"/>
      <c r="P8" s="96"/>
      <c r="Q8" s="96"/>
      <c r="R8" s="96"/>
      <c r="S8" s="97"/>
      <c r="T8" s="98"/>
      <c r="U8" s="97"/>
      <c r="V8" s="97"/>
      <c r="W8" s="97"/>
      <c r="X8" s="98"/>
      <c r="Y8" s="154"/>
    </row>
    <row r="9" spans="1:25" ht="15" customHeight="1" x14ac:dyDescent="0.25">
      <c r="A9" s="93">
        <f t="shared" ref="A9:A35" si="0">A8+1</f>
        <v>1976</v>
      </c>
      <c r="B9" s="94" t="s">
        <v>11</v>
      </c>
      <c r="C9" s="124">
        <v>39.1</v>
      </c>
      <c r="D9" s="124">
        <v>37.536000000000001</v>
      </c>
      <c r="E9" s="124">
        <f t="shared" ref="E9:E12" si="1">D9-F9*C9/100</f>
        <v>35.581000000000003</v>
      </c>
      <c r="F9" s="124">
        <v>5</v>
      </c>
      <c r="G9" s="125">
        <v>4</v>
      </c>
      <c r="H9" s="101"/>
      <c r="I9" s="100"/>
      <c r="J9" s="100"/>
      <c r="K9" s="100"/>
      <c r="L9" s="101"/>
      <c r="M9" s="102"/>
      <c r="N9" s="95"/>
      <c r="O9" s="96"/>
      <c r="P9" s="96"/>
      <c r="Q9" s="96"/>
      <c r="R9" s="96"/>
      <c r="S9" s="97"/>
      <c r="T9" s="98"/>
      <c r="U9" s="97"/>
      <c r="V9" s="97"/>
      <c r="W9" s="97"/>
      <c r="X9" s="98"/>
      <c r="Y9" s="99"/>
    </row>
    <row r="10" spans="1:25" ht="15" customHeight="1" x14ac:dyDescent="0.25">
      <c r="A10" s="93">
        <f t="shared" si="0"/>
        <v>1977</v>
      </c>
      <c r="B10" s="94" t="s">
        <v>11</v>
      </c>
      <c r="C10" s="124">
        <v>38.9</v>
      </c>
      <c r="D10" s="124">
        <v>38.005299999999998</v>
      </c>
      <c r="E10" s="124">
        <f t="shared" si="1"/>
        <v>36.799399999999999</v>
      </c>
      <c r="F10" s="124">
        <v>3.1</v>
      </c>
      <c r="G10" s="125">
        <v>2.2999999999999998</v>
      </c>
      <c r="H10" s="101"/>
      <c r="I10" s="100"/>
      <c r="J10" s="100"/>
      <c r="K10" s="100"/>
      <c r="L10" s="101"/>
      <c r="M10" s="102"/>
      <c r="N10" s="95"/>
      <c r="O10" s="96"/>
      <c r="P10" s="96"/>
      <c r="Q10" s="96"/>
      <c r="R10" s="96"/>
      <c r="S10" s="97"/>
      <c r="T10" s="98"/>
      <c r="U10" s="97"/>
      <c r="V10" s="97"/>
      <c r="W10" s="97"/>
      <c r="X10" s="98"/>
      <c r="Y10" s="99"/>
    </row>
    <row r="11" spans="1:25" ht="15" customHeight="1" x14ac:dyDescent="0.25">
      <c r="A11" s="93">
        <f t="shared" si="0"/>
        <v>1978</v>
      </c>
      <c r="B11" s="94" t="s">
        <v>11</v>
      </c>
      <c r="C11" s="124">
        <v>39.9</v>
      </c>
      <c r="D11" s="124">
        <v>39.1419</v>
      </c>
      <c r="E11" s="124">
        <f t="shared" si="1"/>
        <v>37.944899999999997</v>
      </c>
      <c r="F11" s="124">
        <v>3</v>
      </c>
      <c r="G11" s="125">
        <v>1.9</v>
      </c>
      <c r="H11" s="101"/>
      <c r="I11" s="100"/>
      <c r="J11" s="100"/>
      <c r="K11" s="100"/>
      <c r="L11" s="101"/>
      <c r="M11" s="102"/>
      <c r="N11" s="95"/>
      <c r="O11" s="96"/>
      <c r="P11" s="96"/>
      <c r="Q11" s="96"/>
      <c r="R11" s="96"/>
      <c r="S11" s="97"/>
      <c r="T11" s="98"/>
      <c r="U11" s="97"/>
      <c r="V11" s="97"/>
      <c r="W11" s="97"/>
      <c r="X11" s="98"/>
      <c r="Y11" s="99"/>
    </row>
    <row r="12" spans="1:25" ht="15" customHeight="1" x14ac:dyDescent="0.25">
      <c r="A12" s="93">
        <f t="shared" si="0"/>
        <v>1979</v>
      </c>
      <c r="B12" s="94" t="s">
        <v>11</v>
      </c>
      <c r="C12" s="124">
        <v>39.4</v>
      </c>
      <c r="D12" s="124">
        <v>38.572600000000001</v>
      </c>
      <c r="E12" s="124">
        <f t="shared" si="1"/>
        <v>37.311799999999998</v>
      </c>
      <c r="F12" s="124">
        <v>3.2</v>
      </c>
      <c r="G12" s="125">
        <v>2.1</v>
      </c>
      <c r="H12" s="101"/>
      <c r="I12" s="100"/>
      <c r="J12" s="100"/>
      <c r="K12" s="100"/>
      <c r="L12" s="101"/>
      <c r="M12" s="102"/>
      <c r="N12" s="95"/>
      <c r="O12" s="96"/>
      <c r="P12" s="96"/>
      <c r="Q12" s="96"/>
      <c r="R12" s="96"/>
      <c r="S12" s="97"/>
      <c r="T12" s="98"/>
      <c r="U12" s="97"/>
      <c r="V12" s="97"/>
      <c r="W12" s="97"/>
      <c r="X12" s="98"/>
      <c r="Y12" s="99"/>
    </row>
    <row r="13" spans="1:25" ht="15" customHeight="1" x14ac:dyDescent="0.25">
      <c r="A13" s="93">
        <f t="shared" si="0"/>
        <v>1980</v>
      </c>
      <c r="B13" s="94" t="s">
        <v>11</v>
      </c>
      <c r="C13" s="124">
        <f>(O13/$N13*100)</f>
        <v>39.696126763661319</v>
      </c>
      <c r="D13" s="124">
        <f>(P13/$N13*100)</f>
        <v>38.783706842484314</v>
      </c>
      <c r="E13" s="124">
        <f>(Q13/$N13*100)</f>
        <v>36.998385331063695</v>
      </c>
      <c r="F13" s="124">
        <f>R13/$O13*100</f>
        <v>4.4974702999360154</v>
      </c>
      <c r="G13" s="125">
        <f>S13/$O13*100</f>
        <v>2.2985112038997619</v>
      </c>
      <c r="H13" s="126">
        <f>T13/$P13*100</f>
        <v>5.3189577324701638</v>
      </c>
      <c r="I13" s="125">
        <f>U13/$P13*100</f>
        <v>22.777667160433321</v>
      </c>
      <c r="J13" s="125">
        <f>V13/$P13*100</f>
        <v>70.891252453334673</v>
      </c>
      <c r="K13" s="125">
        <f>W13/$P13*100</f>
        <v>1.0121226537618424</v>
      </c>
      <c r="L13" s="126">
        <f>100-M13</f>
        <v>81.796386146272724</v>
      </c>
      <c r="M13" s="127">
        <v>18.203613853727276</v>
      </c>
      <c r="N13" s="119">
        <v>9547468</v>
      </c>
      <c r="O13" s="120">
        <f>P13+S13</f>
        <v>3789975</v>
      </c>
      <c r="P13" s="120">
        <f>SUM(Q13:R13)</f>
        <v>3702862</v>
      </c>
      <c r="Q13" s="120">
        <v>3532409</v>
      </c>
      <c r="R13" s="120">
        <v>170453</v>
      </c>
      <c r="S13" s="121">
        <v>87113</v>
      </c>
      <c r="T13" s="122">
        <v>196953.66467169934</v>
      </c>
      <c r="U13" s="121">
        <v>843425.58177016443</v>
      </c>
      <c r="V13" s="121">
        <v>2625005.2484185975</v>
      </c>
      <c r="W13" s="121">
        <v>37477.505139538836</v>
      </c>
      <c r="X13" s="122">
        <f>V13-Y13</f>
        <v>2147159.4293564018</v>
      </c>
      <c r="Y13" s="123">
        <f>M13*V13/100</f>
        <v>477845.81906219595</v>
      </c>
    </row>
    <row r="14" spans="1:25" ht="15" customHeight="1" x14ac:dyDescent="0.25">
      <c r="A14" s="93">
        <f t="shared" si="0"/>
        <v>1981</v>
      </c>
      <c r="B14" s="94" t="s">
        <v>11</v>
      </c>
      <c r="C14" s="124">
        <f>(O14/$N14*100)</f>
        <v>39.111143824495642</v>
      </c>
      <c r="D14" s="124">
        <f>(P14/$N14*100)</f>
        <v>37.13711898920468</v>
      </c>
      <c r="E14" s="124">
        <f>(Q14/$N14*100)</f>
        <v>35.58238187158301</v>
      </c>
      <c r="F14" s="124">
        <f>R14/$O14*100</f>
        <v>3.9751768053583056</v>
      </c>
      <c r="G14" s="125">
        <f>S14/$O14*100</f>
        <v>5.0472183686292738</v>
      </c>
      <c r="H14" s="126">
        <f>T14/$P14*100</f>
        <v>5.7354219308940886</v>
      </c>
      <c r="I14" s="125">
        <f>U14/$P14*100</f>
        <v>21.975450561061425</v>
      </c>
      <c r="J14" s="125">
        <f>V14/$P14*100</f>
        <v>71.722969047504705</v>
      </c>
      <c r="K14" s="125">
        <f>W14/$P14*100</f>
        <v>0.56615846053979013</v>
      </c>
      <c r="L14" s="101"/>
      <c r="M14" s="102"/>
      <c r="N14" s="119">
        <v>9944961</v>
      </c>
      <c r="O14" s="120">
        <f>P14+S14</f>
        <v>3889588</v>
      </c>
      <c r="P14" s="120">
        <f>SUM(Q14:R14)</f>
        <v>3693272</v>
      </c>
      <c r="Q14" s="120">
        <v>3538654</v>
      </c>
      <c r="R14" s="120">
        <v>154618</v>
      </c>
      <c r="S14" s="121">
        <v>196316</v>
      </c>
      <c r="T14" s="122">
        <v>211824.73225557071</v>
      </c>
      <c r="U14" s="121">
        <v>811613.16244552447</v>
      </c>
      <c r="V14" s="121">
        <v>2648924.3334001577</v>
      </c>
      <c r="W14" s="121">
        <v>20909.77189874712</v>
      </c>
      <c r="X14" s="98"/>
      <c r="Y14" s="99"/>
    </row>
    <row r="15" spans="1:25" ht="15" customHeight="1" x14ac:dyDescent="0.25">
      <c r="A15" s="93">
        <f t="shared" si="0"/>
        <v>1982</v>
      </c>
      <c r="B15" s="94" t="s">
        <v>11</v>
      </c>
      <c r="C15" s="124">
        <f t="array" ref="C15:C17">TRANSPOSE(([3]tact!$L$38:$N$38))</f>
        <v>39.200000000000003</v>
      </c>
      <c r="D15" s="124">
        <f t="array" ref="D15:D17">TRANSPOSE(([3]temp!$L$38:$N$38))</f>
        <v>37.749600000000001</v>
      </c>
      <c r="E15" s="124">
        <f t="shared" ref="E15:E17" si="2">D15-F15*C15/100</f>
        <v>35.554400000000001</v>
      </c>
      <c r="F15" s="124">
        <f t="array" ref="F15:F17">TRANSPOSE(([3]tsub!$L$38:$N$38))</f>
        <v>5.6</v>
      </c>
      <c r="G15" s="124">
        <f t="array" ref="G15:G17">TRANSPOSE(([3]tdes!$L$38:$N$38))</f>
        <v>3.7</v>
      </c>
      <c r="H15" s="101"/>
      <c r="I15" s="100"/>
      <c r="J15" s="100"/>
      <c r="K15" s="100"/>
      <c r="L15" s="101"/>
      <c r="M15" s="102"/>
      <c r="N15" s="95"/>
      <c r="O15" s="96"/>
      <c r="P15" s="96"/>
      <c r="Q15" s="96"/>
      <c r="R15" s="96"/>
      <c r="S15" s="97"/>
      <c r="T15" s="98"/>
      <c r="U15" s="97"/>
      <c r="V15" s="97"/>
      <c r="W15" s="97"/>
      <c r="X15" s="98"/>
      <c r="Y15" s="99"/>
    </row>
    <row r="16" spans="1:25" ht="15" customHeight="1" x14ac:dyDescent="0.25">
      <c r="A16" s="93">
        <f t="shared" si="0"/>
        <v>1983</v>
      </c>
      <c r="B16" s="94" t="s">
        <v>11</v>
      </c>
      <c r="C16" s="124">
        <v>37.5</v>
      </c>
      <c r="D16" s="124">
        <v>36.337499999999999</v>
      </c>
      <c r="E16" s="124">
        <f t="shared" si="2"/>
        <v>34.5</v>
      </c>
      <c r="F16" s="124">
        <v>4.9000000000000004</v>
      </c>
      <c r="G16" s="124">
        <v>3.1</v>
      </c>
      <c r="H16" s="101"/>
      <c r="I16" s="100"/>
      <c r="J16" s="100"/>
      <c r="K16" s="100"/>
      <c r="L16" s="101"/>
      <c r="M16" s="102"/>
      <c r="N16" s="95"/>
      <c r="O16" s="96"/>
      <c r="P16" s="96"/>
      <c r="Q16" s="96"/>
      <c r="R16" s="96"/>
      <c r="S16" s="97"/>
      <c r="T16" s="98"/>
      <c r="U16" s="97"/>
      <c r="V16" s="97"/>
      <c r="W16" s="97"/>
      <c r="X16" s="98"/>
      <c r="Y16" s="99"/>
    </row>
    <row r="17" spans="1:25" ht="15" customHeight="1" x14ac:dyDescent="0.25">
      <c r="A17" s="93">
        <f t="shared" si="0"/>
        <v>1984</v>
      </c>
      <c r="B17" s="94" t="s">
        <v>11</v>
      </c>
      <c r="C17" s="124">
        <v>38.4</v>
      </c>
      <c r="D17" s="124">
        <v>37.017600000000002</v>
      </c>
      <c r="E17" s="124">
        <f t="shared" si="2"/>
        <v>35.212800000000001</v>
      </c>
      <c r="F17" s="124">
        <v>4.7</v>
      </c>
      <c r="G17" s="124">
        <v>3.6</v>
      </c>
      <c r="H17" s="101"/>
      <c r="I17" s="100"/>
      <c r="J17" s="100"/>
      <c r="K17" s="100"/>
      <c r="L17" s="101"/>
      <c r="M17" s="102"/>
      <c r="N17" s="95"/>
      <c r="O17" s="96"/>
      <c r="P17" s="96"/>
      <c r="Q17" s="96"/>
      <c r="R17" s="96"/>
      <c r="S17" s="97"/>
      <c r="T17" s="98"/>
      <c r="U17" s="97"/>
      <c r="V17" s="97"/>
      <c r="W17" s="97"/>
      <c r="X17" s="98"/>
      <c r="Y17" s="99"/>
    </row>
    <row r="18" spans="1:25" ht="15" customHeight="1" x14ac:dyDescent="0.25">
      <c r="A18" s="93">
        <f t="shared" si="0"/>
        <v>1985</v>
      </c>
      <c r="B18" s="94" t="s">
        <v>11</v>
      </c>
      <c r="C18" s="124">
        <f>(O18/$N18*100)</f>
        <v>38.661533445533266</v>
      </c>
      <c r="D18" s="124">
        <f>(P18/$N18*100)</f>
        <v>36.86404899110827</v>
      </c>
      <c r="E18" s="124">
        <f>(Q18/$N18*100)</f>
        <v>34.267340385646875</v>
      </c>
      <c r="F18" s="124">
        <f>R18/$O18*100</f>
        <v>6.716517359870525</v>
      </c>
      <c r="G18" s="125">
        <f>S18/$O18*100</f>
        <v>4.6492839115067994</v>
      </c>
      <c r="H18" s="126">
        <f>T18/$P18*100</f>
        <v>4.3744008776556598</v>
      </c>
      <c r="I18" s="125">
        <f>U18/$P18*100</f>
        <v>23.750214783219967</v>
      </c>
      <c r="J18" s="125">
        <f>V18/$P18*100</f>
        <v>70.837516084543324</v>
      </c>
      <c r="K18" s="125">
        <f>W18/$P18*100</f>
        <v>1.0378682545785041</v>
      </c>
      <c r="L18" s="126">
        <f t="shared" ref="L18:L35" si="3">100-M18</f>
        <v>77.11424594534418</v>
      </c>
      <c r="M18" s="127">
        <v>22.885754054655823</v>
      </c>
      <c r="N18" s="119">
        <v>10553648.231766349</v>
      </c>
      <c r="O18" s="120">
        <f t="shared" ref="O18:O35" si="4">P18+S18</f>
        <v>4080202.2408482772</v>
      </c>
      <c r="P18" s="120">
        <f t="shared" ref="P18:P35" si="5">SUM(Q18:R18)</f>
        <v>3890502.0545075783</v>
      </c>
      <c r="Q18" s="120">
        <v>3616454.5626831776</v>
      </c>
      <c r="R18" s="120">
        <v>274047.49182440067</v>
      </c>
      <c r="S18" s="121">
        <v>189700.18634069889</v>
      </c>
      <c r="T18" s="122">
        <v>170186.15601759098</v>
      </c>
      <c r="U18" s="121">
        <v>924002.59409113543</v>
      </c>
      <c r="V18" s="121">
        <v>2755935.0186312944</v>
      </c>
      <c r="W18" s="121">
        <v>40378.285767458641</v>
      </c>
      <c r="X18" s="122">
        <f t="shared" ref="X18:X35" si="6">V18-Y18</f>
        <v>2125218.5083612031</v>
      </c>
      <c r="Y18" s="123">
        <f>M18*V18/100</f>
        <v>630716.51027009112</v>
      </c>
    </row>
    <row r="19" spans="1:25" ht="15" customHeight="1" x14ac:dyDescent="0.25">
      <c r="A19" s="93">
        <f t="shared" si="0"/>
        <v>1986</v>
      </c>
      <c r="B19" s="94" t="s">
        <v>11</v>
      </c>
      <c r="C19" s="124">
        <f>(O19/$N19*100)</f>
        <v>40.134065543154236</v>
      </c>
      <c r="D19" s="124">
        <f>(P19/$N19*100)</f>
        <v>38.332054455492283</v>
      </c>
      <c r="E19" s="124">
        <f>(Q19/$N19*100)</f>
        <v>35.798441631292789</v>
      </c>
      <c r="F19" s="124">
        <f>R19/$O19*100</f>
        <v>6.3128735898316064</v>
      </c>
      <c r="G19" s="125">
        <f>S19/$O19*100</f>
        <v>4.4899789325463191</v>
      </c>
      <c r="H19" s="126">
        <f>T19/$P19*100</f>
        <v>4.816944724884201</v>
      </c>
      <c r="I19" s="125">
        <f>U19/$P19*100</f>
        <v>23.035965665511533</v>
      </c>
      <c r="J19" s="125">
        <f>V19/$P19*100</f>
        <v>70.804424052255456</v>
      </c>
      <c r="K19" s="125">
        <f>W19/$P19*100</f>
        <v>1.3426655573551698</v>
      </c>
      <c r="L19" s="126">
        <f t="shared" si="3"/>
        <v>76.958068842963328</v>
      </c>
      <c r="M19" s="127">
        <v>23.041931157036675</v>
      </c>
      <c r="N19" s="119">
        <v>10666076.56910575</v>
      </c>
      <c r="O19" s="120">
        <f t="shared" si="4"/>
        <v>4280730.1611279184</v>
      </c>
      <c r="P19" s="120">
        <f t="shared" si="5"/>
        <v>4088526.2787341187</v>
      </c>
      <c r="Q19" s="120">
        <v>3818289.1949403184</v>
      </c>
      <c r="R19" s="120">
        <v>270237.08379380032</v>
      </c>
      <c r="S19" s="121">
        <v>192203.88239379961</v>
      </c>
      <c r="T19" s="122">
        <v>196942.05090898744</v>
      </c>
      <c r="U19" s="121">
        <v>941831.50979460799</v>
      </c>
      <c r="V19" s="121">
        <v>2894857.4838828053</v>
      </c>
      <c r="W19" s="121">
        <v>54895.234147978037</v>
      </c>
      <c r="X19" s="122">
        <f t="shared" si="6"/>
        <v>2227826.4153522053</v>
      </c>
      <c r="Y19" s="123">
        <f>M19*V19/100</f>
        <v>667031.06853060005</v>
      </c>
    </row>
    <row r="20" spans="1:25" ht="15" customHeight="1" x14ac:dyDescent="0.25">
      <c r="A20" s="93">
        <f t="shared" si="0"/>
        <v>1987</v>
      </c>
      <c r="B20" s="94" t="s">
        <v>11</v>
      </c>
      <c r="C20" s="124">
        <f>(O20/$N20*100)</f>
        <v>40.154480913644072</v>
      </c>
      <c r="D20" s="124">
        <f>(P20/$N20*100)</f>
        <v>38.085194363186744</v>
      </c>
      <c r="E20" s="124">
        <f>(Q20/$N20*100)</f>
        <v>34.998166332296179</v>
      </c>
      <c r="F20" s="124">
        <f>R20/$O20*100</f>
        <v>7.6878793117248989</v>
      </c>
      <c r="G20" s="125">
        <f>S20/$O20*100</f>
        <v>5.1533141591532985</v>
      </c>
      <c r="H20" s="126">
        <f>T20/$P20*100</f>
        <v>5.1994109535138868</v>
      </c>
      <c r="I20" s="125">
        <f>U20/$P20*100</f>
        <v>23.29287371880789</v>
      </c>
      <c r="J20" s="125">
        <f>V20/$P20*100</f>
        <v>71.002157991943633</v>
      </c>
      <c r="K20" s="125">
        <f>W20/$P20*100</f>
        <v>0.5055573357316625</v>
      </c>
      <c r="L20" s="126">
        <f t="shared" si="3"/>
        <v>74.976276400441321</v>
      </c>
      <c r="M20" s="127">
        <v>25.023723599558686</v>
      </c>
      <c r="N20" s="104">
        <v>10796307.37495609</v>
      </c>
      <c r="O20" s="105">
        <f t="shared" si="4"/>
        <v>4335201.1842550905</v>
      </c>
      <c r="P20" s="105">
        <f t="shared" si="5"/>
        <v>4111794.6477990919</v>
      </c>
      <c r="Q20" s="105">
        <v>3778509.612833092</v>
      </c>
      <c r="R20" s="105">
        <v>333285.03496599995</v>
      </c>
      <c r="S20" s="106">
        <v>223406.53645599907</v>
      </c>
      <c r="T20" s="107">
        <v>213789.10130366372</v>
      </c>
      <c r="U20" s="108">
        <v>957755.13488854421</v>
      </c>
      <c r="V20" s="108">
        <v>2919462.9321345938</v>
      </c>
      <c r="W20" s="108">
        <v>20787.479472170184</v>
      </c>
      <c r="X20" s="122">
        <f t="shared" si="6"/>
        <v>2188904.5974056614</v>
      </c>
      <c r="Y20" s="123">
        <f>M20*V20/100</f>
        <v>730558.33472893236</v>
      </c>
    </row>
    <row r="21" spans="1:25" ht="15" customHeight="1" x14ac:dyDescent="0.25">
      <c r="A21" s="93">
        <f t="shared" si="0"/>
        <v>1988</v>
      </c>
      <c r="B21" s="94" t="s">
        <v>11</v>
      </c>
      <c r="C21" s="124">
        <f>(O21/$N21*100)</f>
        <v>40.557683166751843</v>
      </c>
      <c r="D21" s="124">
        <f>(P21/$N21*100)</f>
        <v>38.241293847468356</v>
      </c>
      <c r="E21" s="124">
        <f>(Q21/$N21*100)</f>
        <v>35.245999856354921</v>
      </c>
      <c r="F21" s="124">
        <f>R21/$O21*100</f>
        <v>7.3852689730780812</v>
      </c>
      <c r="G21" s="125">
        <f>S21/$O21*100</f>
        <v>5.7113452702899901</v>
      </c>
      <c r="H21" s="126">
        <f>T21/$P21*100</f>
        <v>4.807970104218187</v>
      </c>
      <c r="I21" s="125">
        <f>U21/$P21*100</f>
        <v>23.220012518514459</v>
      </c>
      <c r="J21" s="125">
        <f>V21/$P21*100</f>
        <v>71.120513997292662</v>
      </c>
      <c r="K21" s="125">
        <f>W21/$P21*100</f>
        <v>0.8515033799735644</v>
      </c>
      <c r="L21" s="126">
        <f t="shared" si="3"/>
        <v>71.807341824853623</v>
      </c>
      <c r="M21" s="127">
        <v>28.192658175146374</v>
      </c>
      <c r="N21" s="104">
        <v>10944336.29913377</v>
      </c>
      <c r="O21" s="105">
        <f t="shared" si="4"/>
        <v>4438769.2409064882</v>
      </c>
      <c r="P21" s="105">
        <f t="shared" si="5"/>
        <v>4185255.8038068884</v>
      </c>
      <c r="Q21" s="105">
        <v>3857440.7562716883</v>
      </c>
      <c r="R21" s="105">
        <v>327815.04753520031</v>
      </c>
      <c r="S21" s="106">
        <v>253513.4370995996</v>
      </c>
      <c r="T21" s="107">
        <v>201225.84783209179</v>
      </c>
      <c r="U21" s="108">
        <v>971816.92157581251</v>
      </c>
      <c r="V21" s="108">
        <v>2976575.4397689817</v>
      </c>
      <c r="W21" s="108">
        <v>35637.594629955427</v>
      </c>
      <c r="X21" s="122">
        <f t="shared" si="6"/>
        <v>2137399.7007095525</v>
      </c>
      <c r="Y21" s="123">
        <f>M21*V21/100</f>
        <v>839175.73905942892</v>
      </c>
    </row>
    <row r="22" spans="1:25" ht="15" customHeight="1" x14ac:dyDescent="0.25">
      <c r="A22" s="93">
        <f t="shared" si="0"/>
        <v>1989</v>
      </c>
      <c r="B22" s="94" t="s">
        <v>11</v>
      </c>
      <c r="C22" s="124">
        <f>(O22/$N22*100)</f>
        <v>40.814315652029599</v>
      </c>
      <c r="D22" s="124">
        <f>(P22/$N22*100)</f>
        <v>37.959075464756459</v>
      </c>
      <c r="E22" s="124">
        <f>(Q22/$N22*100)</f>
        <v>34.682254131769483</v>
      </c>
      <c r="F22" s="124">
        <f>R22/$O22*100</f>
        <v>8.0286078074275604</v>
      </c>
      <c r="G22" s="125">
        <f>S22/$O22*100</f>
        <v>6.9956831118180309</v>
      </c>
      <c r="H22" s="126">
        <f>T22/$P22*100</f>
        <v>4.3177740753526699</v>
      </c>
      <c r="I22" s="125">
        <f>U22/$P22*100</f>
        <v>25.463714404549759</v>
      </c>
      <c r="J22" s="125">
        <f>V22/$P22*100</f>
        <v>69.505205759163601</v>
      </c>
      <c r="K22" s="125">
        <f>W22/$P22*100</f>
        <v>0.71330576093188458</v>
      </c>
      <c r="L22" s="126">
        <f t="shared" si="3"/>
        <v>73.329497913994246</v>
      </c>
      <c r="M22" s="127">
        <v>26.670502086005758</v>
      </c>
      <c r="N22" s="104">
        <v>11077983.714504275</v>
      </c>
      <c r="O22" s="105">
        <f t="shared" si="4"/>
        <v>4521403.2411182085</v>
      </c>
      <c r="P22" s="105">
        <f t="shared" si="5"/>
        <v>4205100.1981621087</v>
      </c>
      <c r="Q22" s="105">
        <v>3842094.4645404089</v>
      </c>
      <c r="R22" s="105">
        <v>363005.73362169927</v>
      </c>
      <c r="S22" s="106">
        <v>316303.04295609961</v>
      </c>
      <c r="T22" s="107">
        <v>181566.72619884729</v>
      </c>
      <c r="U22" s="108">
        <v>1070774.7048851554</v>
      </c>
      <c r="V22" s="108">
        <v>2922763.54511157</v>
      </c>
      <c r="W22" s="108">
        <v>29995.221966448418</v>
      </c>
      <c r="X22" s="122">
        <f t="shared" si="6"/>
        <v>2143247.8328435728</v>
      </c>
      <c r="Y22" s="123">
        <f>M22*V22/100</f>
        <v>779515.71226799709</v>
      </c>
    </row>
    <row r="23" spans="1:25" ht="15" customHeight="1" x14ac:dyDescent="0.25">
      <c r="A23" s="93">
        <f t="shared" si="0"/>
        <v>1990</v>
      </c>
      <c r="B23" s="94" t="s">
        <v>11</v>
      </c>
      <c r="C23" s="124">
        <f>(O23/$N23*100)</f>
        <v>40.343345613931739</v>
      </c>
      <c r="D23" s="124">
        <f>(P23/$N23*100)</f>
        <v>37.930521075460383</v>
      </c>
      <c r="E23" s="124">
        <f>(Q23/$N23*100)</f>
        <v>34.673468858919662</v>
      </c>
      <c r="F23" s="124">
        <f>R23/$O23*100</f>
        <v>8.0733319633658667</v>
      </c>
      <c r="G23" s="125">
        <f>S23/$O23*100</f>
        <v>5.9807249541499106</v>
      </c>
      <c r="H23" s="126">
        <f>T23/$P23*100</f>
        <v>5.4148182097087068</v>
      </c>
      <c r="I23" s="125">
        <f>U23/$P23*100</f>
        <v>24.246775356249685</v>
      </c>
      <c r="J23" s="125">
        <f>V23/$P23*100</f>
        <v>69.1722786980595</v>
      </c>
      <c r="K23" s="125">
        <f>W23/$P23*100</f>
        <v>1.1661277359829498</v>
      </c>
      <c r="L23" s="126">
        <f t="shared" si="3"/>
        <v>72.822890042681649</v>
      </c>
      <c r="M23" s="127">
        <v>27.177109957318347</v>
      </c>
      <c r="N23" s="104">
        <v>11220194.005723946</v>
      </c>
      <c r="O23" s="105">
        <f t="shared" si="4"/>
        <v>4526601.6462828638</v>
      </c>
      <c r="P23" s="105">
        <f t="shared" si="5"/>
        <v>4255878.0520486636</v>
      </c>
      <c r="Q23" s="105">
        <v>3890430.4744850635</v>
      </c>
      <c r="R23" s="105">
        <v>365447.57756359997</v>
      </c>
      <c r="S23" s="106">
        <v>270723.5942341999</v>
      </c>
      <c r="T23" s="107">
        <v>230448.05974532725</v>
      </c>
      <c r="U23" s="108">
        <v>1031913.1907161745</v>
      </c>
      <c r="V23" s="108">
        <v>2943887.8272126471</v>
      </c>
      <c r="W23" s="108">
        <v>49628.974374550351</v>
      </c>
      <c r="X23" s="122">
        <f t="shared" si="6"/>
        <v>2143824.195390956</v>
      </c>
      <c r="Y23" s="123">
        <f>M23*V23/100</f>
        <v>800063.63182169106</v>
      </c>
    </row>
    <row r="24" spans="1:25" ht="15" customHeight="1" x14ac:dyDescent="0.25">
      <c r="A24" s="93">
        <f t="shared" si="0"/>
        <v>1991</v>
      </c>
      <c r="B24" s="94" t="s">
        <v>11</v>
      </c>
      <c r="C24" s="124">
        <f>(O24/$N24*100)</f>
        <v>40.794543927722849</v>
      </c>
      <c r="D24" s="124">
        <f>(P24/$N24*100)</f>
        <v>38.648713426114689</v>
      </c>
      <c r="E24" s="124">
        <f>(Q24/$N24*100)</f>
        <v>35.821686952275819</v>
      </c>
      <c r="F24" s="124">
        <f>R24/$O24*100</f>
        <v>6.9299131737999664</v>
      </c>
      <c r="G24" s="125">
        <f>S24/$O24*100</f>
        <v>5.260091902020033</v>
      </c>
      <c r="H24" s="126">
        <f>T24/$P24*100</f>
        <v>4.9805545647743852</v>
      </c>
      <c r="I24" s="125">
        <f>U24/$P24*100</f>
        <v>23.830366532978267</v>
      </c>
      <c r="J24" s="125">
        <f>V24/$P24*100</f>
        <v>70.459660040347771</v>
      </c>
      <c r="K24" s="125">
        <f>W24/$P24*100</f>
        <v>0.72941886190014227</v>
      </c>
      <c r="L24" s="126">
        <f t="shared" si="3"/>
        <v>69.377418063005962</v>
      </c>
      <c r="M24" s="127">
        <v>30.622581936994038</v>
      </c>
      <c r="N24" s="104">
        <v>11318103.099615149</v>
      </c>
      <c r="O24" s="105">
        <f t="shared" si="4"/>
        <v>4617168.5407574633</v>
      </c>
      <c r="P24" s="105">
        <f t="shared" si="5"/>
        <v>4374301.2322424632</v>
      </c>
      <c r="Q24" s="105">
        <v>4054335.4612799645</v>
      </c>
      <c r="R24" s="105">
        <v>319965.77096249908</v>
      </c>
      <c r="S24" s="106">
        <v>242867.30851499987</v>
      </c>
      <c r="T24" s="107">
        <v>217864.45969943417</v>
      </c>
      <c r="U24" s="108">
        <v>1042412.0168999638</v>
      </c>
      <c r="V24" s="108">
        <v>3082117.7773787831</v>
      </c>
      <c r="W24" s="108">
        <v>31906.978264306876</v>
      </c>
      <c r="X24" s="122">
        <f t="shared" si="6"/>
        <v>2138293.7356063058</v>
      </c>
      <c r="Y24" s="123">
        <f>M24*V24/100</f>
        <v>943824.04177247733</v>
      </c>
    </row>
    <row r="25" spans="1:25" ht="15" customHeight="1" x14ac:dyDescent="0.25">
      <c r="A25" s="93">
        <f t="shared" si="0"/>
        <v>1992</v>
      </c>
      <c r="B25" s="94" t="s">
        <v>11</v>
      </c>
      <c r="C25" s="124">
        <f>(O25/$N25*100)</f>
        <v>41.717082331151232</v>
      </c>
      <c r="D25" s="124">
        <f>(P25/$N25*100)</f>
        <v>38.934381176551483</v>
      </c>
      <c r="E25" s="124">
        <f>(Q25/$N25*100)</f>
        <v>35.898079668669055</v>
      </c>
      <c r="F25" s="124">
        <f>R25/$O25*100</f>
        <v>7.2783170303718254</v>
      </c>
      <c r="G25" s="125">
        <f>S25/$O25*100</f>
        <v>6.6704117332813659</v>
      </c>
      <c r="H25" s="126">
        <f>T25/$P25*100</f>
        <v>5.4961880143515769</v>
      </c>
      <c r="I25" s="125">
        <f>U25/$P25*100</f>
        <v>23.113624856212276</v>
      </c>
      <c r="J25" s="125">
        <f>V25/$P25*100</f>
        <v>70.154785315513635</v>
      </c>
      <c r="K25" s="125">
        <f>W25/$P25*100</f>
        <v>1.235401813922419</v>
      </c>
      <c r="L25" s="126">
        <f t="shared" si="3"/>
        <v>70.567562917699135</v>
      </c>
      <c r="M25" s="127">
        <v>29.432437082300865</v>
      </c>
      <c r="N25" s="104">
        <v>11396316.196289949</v>
      </c>
      <c r="O25" s="105">
        <f t="shared" si="4"/>
        <v>4754210.6103246007</v>
      </c>
      <c r="P25" s="105">
        <f t="shared" si="5"/>
        <v>4437085.1879486013</v>
      </c>
      <c r="Q25" s="105">
        <v>4091058.6674376014</v>
      </c>
      <c r="R25" s="105">
        <v>346026.52051099972</v>
      </c>
      <c r="S25" s="106">
        <v>317125.4223759998</v>
      </c>
      <c r="T25" s="107">
        <v>243870.54428660017</v>
      </c>
      <c r="U25" s="108">
        <v>1025571.224893001</v>
      </c>
      <c r="V25" s="108">
        <v>3112827.587871796</v>
      </c>
      <c r="W25" s="108">
        <v>54815.830897200001</v>
      </c>
      <c r="X25" s="122">
        <f t="shared" si="6"/>
        <v>2196646.5665909261</v>
      </c>
      <c r="Y25" s="123">
        <f>M25*V25/100</f>
        <v>916181.02128086996</v>
      </c>
    </row>
    <row r="26" spans="1:25" ht="15" customHeight="1" x14ac:dyDescent="0.25">
      <c r="A26" s="93">
        <f t="shared" si="0"/>
        <v>1993</v>
      </c>
      <c r="B26" s="94" t="s">
        <v>11</v>
      </c>
      <c r="C26" s="124">
        <f>(O26/$N26*100)</f>
        <v>43.296501911685468</v>
      </c>
      <c r="D26" s="124">
        <f>(P26/$N26*100)</f>
        <v>39.123504946892488</v>
      </c>
      <c r="E26" s="124">
        <f>(Q26/$N26*100)</f>
        <v>35.170618874124315</v>
      </c>
      <c r="F26" s="124">
        <f>R26/$O26*100</f>
        <v>9.1298047145497332</v>
      </c>
      <c r="G26" s="125">
        <f>S26/$O26*100</f>
        <v>9.6381850277532557</v>
      </c>
      <c r="H26" s="126">
        <f>T26/$P26*100</f>
        <v>5.7948209357717735</v>
      </c>
      <c r="I26" s="125">
        <f>U26/$P26*100</f>
        <v>24.151052468864581</v>
      </c>
      <c r="J26" s="125">
        <f>V26/$P26*100</f>
        <v>68.797338360311599</v>
      </c>
      <c r="K26" s="125">
        <f>W26/$P26*100</f>
        <v>1.256788235052325</v>
      </c>
      <c r="L26" s="126">
        <f t="shared" si="3"/>
        <v>68.584670978209147</v>
      </c>
      <c r="M26" s="127">
        <v>31.415329021790857</v>
      </c>
      <c r="N26" s="104">
        <v>11466045.521071639</v>
      </c>
      <c r="O26" s="105">
        <f t="shared" si="4"/>
        <v>4964396.6182255074</v>
      </c>
      <c r="P26" s="105">
        <f t="shared" si="5"/>
        <v>4485918.8866494074</v>
      </c>
      <c r="Q26" s="105">
        <v>4032679.1701497077</v>
      </c>
      <c r="R26" s="105">
        <v>453239.71649969986</v>
      </c>
      <c r="S26" s="106">
        <v>478477.73157609982</v>
      </c>
      <c r="T26" s="107">
        <v>259950.96680529992</v>
      </c>
      <c r="U26" s="108">
        <v>1083396.6240254042</v>
      </c>
      <c r="V26" s="108">
        <v>3086192.795017316</v>
      </c>
      <c r="W26" s="108">
        <v>56378.500801399998</v>
      </c>
      <c r="X26" s="122">
        <f t="shared" si="6"/>
        <v>2116655.1742158229</v>
      </c>
      <c r="Y26" s="123">
        <f>M26*V26/100</f>
        <v>969537.62080149318</v>
      </c>
    </row>
    <row r="27" spans="1:25" ht="15" customHeight="1" x14ac:dyDescent="0.25">
      <c r="A27" s="93">
        <f t="shared" si="0"/>
        <v>1994</v>
      </c>
      <c r="B27" s="94" t="s">
        <v>11</v>
      </c>
      <c r="C27" s="124">
        <f>(O27/$N27*100)</f>
        <v>43.136285286141948</v>
      </c>
      <c r="D27" s="124">
        <f>(P27/$N27*100)</f>
        <v>37.479991933151638</v>
      </c>
      <c r="E27" s="124">
        <f>(Q27/$N27*100)</f>
        <v>33.140757959519526</v>
      </c>
      <c r="F27" s="124">
        <f>R27/$O27*100</f>
        <v>10.059359411335658</v>
      </c>
      <c r="G27" s="125">
        <f>S27/$O27*100</f>
        <v>13.112611147366119</v>
      </c>
      <c r="H27" s="126">
        <f>T27/$P27*100</f>
        <v>4.8071619579118794</v>
      </c>
      <c r="I27" s="125">
        <f>U27/$P27*100</f>
        <v>23.351354493663582</v>
      </c>
      <c r="J27" s="125">
        <f>V27/$P27*100</f>
        <v>70.211394023950618</v>
      </c>
      <c r="K27" s="125">
        <f>W27/$P27*100</f>
        <v>1.6300895244739015</v>
      </c>
      <c r="L27" s="126">
        <f t="shared" si="3"/>
        <v>71.870496619239262</v>
      </c>
      <c r="M27" s="127">
        <v>28.129503380760735</v>
      </c>
      <c r="N27" s="104">
        <v>11536200.442256639</v>
      </c>
      <c r="O27" s="105">
        <f t="shared" si="4"/>
        <v>4976288.3339529922</v>
      </c>
      <c r="P27" s="105">
        <f t="shared" si="5"/>
        <v>4323766.9951499924</v>
      </c>
      <c r="Q27" s="105">
        <v>3823184.2662932933</v>
      </c>
      <c r="R27" s="105">
        <v>500582.72885669878</v>
      </c>
      <c r="S27" s="106">
        <v>652521.3388029997</v>
      </c>
      <c r="T27" s="107">
        <v>207850.48213960003</v>
      </c>
      <c r="U27" s="108">
        <v>1009658.1585175005</v>
      </c>
      <c r="V27" s="108">
        <v>3035777.081642291</v>
      </c>
      <c r="W27" s="108">
        <v>70481.272850600013</v>
      </c>
      <c r="X27" s="122">
        <f t="shared" si="6"/>
        <v>2181828.064829363</v>
      </c>
      <c r="Y27" s="123">
        <f>M27*V27/100</f>
        <v>853949.0168129279</v>
      </c>
    </row>
    <row r="28" spans="1:25" ht="15" customHeight="1" x14ac:dyDescent="0.25">
      <c r="A28" s="93">
        <f t="shared" si="0"/>
        <v>1995</v>
      </c>
      <c r="B28" s="94" t="s">
        <v>11</v>
      </c>
      <c r="C28" s="124">
        <f>(O28/$N28*100)</f>
        <v>44.199349963261042</v>
      </c>
      <c r="D28" s="124">
        <f>(P28/$N28*100)</f>
        <v>36.535104449950566</v>
      </c>
      <c r="E28" s="124">
        <f>(Q28/$N28*100)</f>
        <v>30.999105731624539</v>
      </c>
      <c r="F28" s="124">
        <f>R28/$O28*100</f>
        <v>12.525068180703144</v>
      </c>
      <c r="G28" s="125">
        <f>S28/$O28*100</f>
        <v>17.34017699283152</v>
      </c>
      <c r="H28" s="126">
        <f>T28/$P28*100</f>
        <v>5.2178104967057441</v>
      </c>
      <c r="I28" s="125">
        <f>U28/$P28*100</f>
        <v>22.728700183780983</v>
      </c>
      <c r="J28" s="125">
        <f>V28/$P28*100</f>
        <v>70.644185010027485</v>
      </c>
      <c r="K28" s="125">
        <f>W28/$P28*100</f>
        <v>1.4093043094868627</v>
      </c>
      <c r="L28" s="126">
        <f t="shared" si="3"/>
        <v>67.516031864314442</v>
      </c>
      <c r="M28" s="127">
        <v>32.483968135685558</v>
      </c>
      <c r="N28" s="104">
        <v>11606784.381855756</v>
      </c>
      <c r="O28" s="105">
        <f t="shared" si="4"/>
        <v>5130123.2484175507</v>
      </c>
      <c r="P28" s="105">
        <f t="shared" si="5"/>
        <v>4240550.79719155</v>
      </c>
      <c r="Q28" s="105">
        <v>3597999.3625731491</v>
      </c>
      <c r="R28" s="105">
        <v>642551.43461840122</v>
      </c>
      <c r="S28" s="106">
        <v>889572.45122600102</v>
      </c>
      <c r="T28" s="107">
        <v>221263.90461399982</v>
      </c>
      <c r="U28" s="108">
        <v>963822.07683460182</v>
      </c>
      <c r="V28" s="108">
        <v>2995702.550612194</v>
      </c>
      <c r="W28" s="108">
        <v>59762.26513080002</v>
      </c>
      <c r="X28" s="122">
        <f t="shared" si="6"/>
        <v>2022579.4886314094</v>
      </c>
      <c r="Y28" s="123">
        <f>M28*V28/100</f>
        <v>973123.06198078464</v>
      </c>
    </row>
    <row r="29" spans="1:25" ht="15" customHeight="1" x14ac:dyDescent="0.25">
      <c r="A29" s="93">
        <f t="shared" si="0"/>
        <v>1996</v>
      </c>
      <c r="B29" s="94" t="s">
        <v>11</v>
      </c>
      <c r="C29" s="124">
        <f>(O29/$N29*100)</f>
        <v>44.860258724272718</v>
      </c>
      <c r="D29" s="124">
        <f>(P29/$N29*100)</f>
        <v>36.416569189247753</v>
      </c>
      <c r="E29" s="124">
        <f>(Q29/$N29*100)</f>
        <v>30.189111383044935</v>
      </c>
      <c r="F29" s="124">
        <f>R29/$O29*100</f>
        <v>13.881903455972042</v>
      </c>
      <c r="G29" s="125">
        <f>S29/$O29*100</f>
        <v>18.822204274217238</v>
      </c>
      <c r="H29" s="126">
        <f>T29/$P29*100</f>
        <v>4.8246740122036824</v>
      </c>
      <c r="I29" s="125">
        <f>U29/$P29*100</f>
        <v>20.976677274634813</v>
      </c>
      <c r="J29" s="125">
        <f>V29/$P29*100</f>
        <v>72.507438205358682</v>
      </c>
      <c r="K29" s="125">
        <f>W29/$P29*100</f>
        <v>1.6912105078025332</v>
      </c>
      <c r="L29" s="126">
        <f t="shared" si="3"/>
        <v>64.205602163822476</v>
      </c>
      <c r="M29" s="127">
        <v>35.794397836177524</v>
      </c>
      <c r="N29" s="104">
        <v>11677800.35599196</v>
      </c>
      <c r="O29" s="105">
        <f t="shared" si="4"/>
        <v>5238691.4530020338</v>
      </c>
      <c r="P29" s="105">
        <f t="shared" si="5"/>
        <v>4252654.2464220319</v>
      </c>
      <c r="Q29" s="105">
        <v>3525424.1565600308</v>
      </c>
      <c r="R29" s="105">
        <v>727230.08986200136</v>
      </c>
      <c r="S29" s="106">
        <v>986037.20658000198</v>
      </c>
      <c r="T29" s="107">
        <v>205176.70425600014</v>
      </c>
      <c r="U29" s="108">
        <v>892065.55687800271</v>
      </c>
      <c r="V29" s="108">
        <v>3083490.6498120171</v>
      </c>
      <c r="W29" s="108">
        <v>71921.335476000037</v>
      </c>
      <c r="X29" s="122">
        <f t="shared" si="6"/>
        <v>1979773.7393769682</v>
      </c>
      <c r="Y29" s="123">
        <f>M29*V29/100</f>
        <v>1103716.9104350489</v>
      </c>
    </row>
    <row r="30" spans="1:25" ht="15" customHeight="1" x14ac:dyDescent="0.25">
      <c r="A30" s="93">
        <f t="shared" si="0"/>
        <v>1997</v>
      </c>
      <c r="B30" s="94" t="s">
        <v>11</v>
      </c>
      <c r="C30" s="124">
        <f>(O30/$N30*100)</f>
        <v>45.089196728981598</v>
      </c>
      <c r="D30" s="124">
        <f>(P30/$N30*100)</f>
        <v>38.63742404397756</v>
      </c>
      <c r="E30" s="124">
        <f>(Q30/$N30*100)</f>
        <v>32.769217739595817</v>
      </c>
      <c r="F30" s="124">
        <f>R30/$O30*100</f>
        <v>13.014661449069207</v>
      </c>
      <c r="G30" s="125">
        <f>S30/$O30*100</f>
        <v>14.308910233606117</v>
      </c>
      <c r="H30" s="126">
        <f>T30/$P30*100</f>
        <v>5.2622011594932427</v>
      </c>
      <c r="I30" s="125">
        <f>U30/$P30*100</f>
        <v>20.301935854129951</v>
      </c>
      <c r="J30" s="125">
        <f>V30/$P30*100</f>
        <v>73.225068505040781</v>
      </c>
      <c r="K30" s="125">
        <f>W30/$P30*100</f>
        <v>1.2107944813367038</v>
      </c>
      <c r="L30" s="126">
        <f t="shared" si="3"/>
        <v>64.42486043404601</v>
      </c>
      <c r="M30" s="127">
        <v>35.57513956595399</v>
      </c>
      <c r="N30" s="104">
        <v>11749251.843446214</v>
      </c>
      <c r="O30" s="105">
        <f t="shared" si="4"/>
        <v>5297643.2778749606</v>
      </c>
      <c r="P30" s="105">
        <f t="shared" si="5"/>
        <v>4539608.2567471638</v>
      </c>
      <c r="Q30" s="105">
        <v>3850137.9193523652</v>
      </c>
      <c r="R30" s="105">
        <v>689470.33739479876</v>
      </c>
      <c r="S30" s="106">
        <v>758035.02112779685</v>
      </c>
      <c r="T30" s="107">
        <v>238883.31832300025</v>
      </c>
      <c r="U30" s="108">
        <v>921628.35631359613</v>
      </c>
      <c r="V30" s="108">
        <v>3324131.2558635981</v>
      </c>
      <c r="W30" s="108">
        <v>54965.326247000005</v>
      </c>
      <c r="X30" s="122">
        <f t="shared" si="6"/>
        <v>2141566.9222346237</v>
      </c>
      <c r="Y30" s="123">
        <f>M30*V30/100</f>
        <v>1182564.3336289742</v>
      </c>
    </row>
    <row r="31" spans="1:25" ht="15" customHeight="1" x14ac:dyDescent="0.25">
      <c r="A31" s="93">
        <f t="shared" si="0"/>
        <v>1998</v>
      </c>
      <c r="B31" s="94" t="s">
        <v>11</v>
      </c>
      <c r="C31" s="124">
        <f>(O31/$N31*100)</f>
        <v>45.38537615162204</v>
      </c>
      <c r="D31" s="124">
        <f>(P31/$N31*100)</f>
        <v>39.362237761286991</v>
      </c>
      <c r="E31" s="124">
        <f>(Q31/$N31*100)</f>
        <v>33.027614510450427</v>
      </c>
      <c r="F31" s="124">
        <f>R31/$O31*100</f>
        <v>13.957410487629426</v>
      </c>
      <c r="G31" s="125">
        <f>S31/$O31*100</f>
        <v>13.271099418044132</v>
      </c>
      <c r="H31" s="126">
        <f>T31/$P31*100</f>
        <v>4.9544669338769554</v>
      </c>
      <c r="I31" s="125">
        <f>U31/$P31*100</f>
        <v>20.163660642396355</v>
      </c>
      <c r="J31" s="125">
        <f>V31/$P31*100</f>
        <v>73.597119772852906</v>
      </c>
      <c r="K31" s="125">
        <f>W31/$P31*100</f>
        <v>1.2847526508740825</v>
      </c>
      <c r="L31" s="126">
        <f t="shared" si="3"/>
        <v>63.387507889242585</v>
      </c>
      <c r="M31" s="127">
        <v>36.612492110757415</v>
      </c>
      <c r="N31" s="104">
        <v>11390389.920870408</v>
      </c>
      <c r="O31" s="105">
        <f t="shared" si="4"/>
        <v>5169571.3107234789</v>
      </c>
      <c r="P31" s="105">
        <f t="shared" si="5"/>
        <v>4483512.362590679</v>
      </c>
      <c r="Q31" s="105">
        <v>3761974.074302278</v>
      </c>
      <c r="R31" s="105">
        <v>721538.28828840086</v>
      </c>
      <c r="S31" s="106">
        <v>686058.94813280005</v>
      </c>
      <c r="T31" s="107">
        <v>222134.13748084064</v>
      </c>
      <c r="U31" s="108">
        <v>904040.21765267174</v>
      </c>
      <c r="V31" s="108">
        <v>3299735.9635265288</v>
      </c>
      <c r="W31" s="108">
        <v>57602.043930650958</v>
      </c>
      <c r="X31" s="122">
        <f t="shared" si="6"/>
        <v>2091620.3942045532</v>
      </c>
      <c r="Y31" s="123">
        <f>M31*V31/100</f>
        <v>1208115.5693219756</v>
      </c>
    </row>
    <row r="32" spans="1:25" ht="15" customHeight="1" x14ac:dyDescent="0.25">
      <c r="A32" s="93">
        <f t="shared" si="0"/>
        <v>1999</v>
      </c>
      <c r="B32" s="94" t="s">
        <v>11</v>
      </c>
      <c r="C32" s="124">
        <f>(O32/$N32*100)</f>
        <v>45.985807881459607</v>
      </c>
      <c r="D32" s="124">
        <f>(P32/$N32*100)</f>
        <v>39.341970140551595</v>
      </c>
      <c r="E32" s="124">
        <f>(Q32/$N32*100)</f>
        <v>32.353395334785652</v>
      </c>
      <c r="F32" s="124">
        <f>R32/$O32*100</f>
        <v>15.197242644471554</v>
      </c>
      <c r="G32" s="125">
        <f>S32/$O32*100</f>
        <v>14.447582954363284</v>
      </c>
      <c r="H32" s="126">
        <f>T32/$P32*100</f>
        <v>4.6717366492050454</v>
      </c>
      <c r="I32" s="125">
        <f>U32/$P32*100</f>
        <v>20.498880641181781</v>
      </c>
      <c r="J32" s="125">
        <f>V32/$P32*100</f>
        <v>73.523756088743838</v>
      </c>
      <c r="K32" s="125">
        <f>W32/$P32*100</f>
        <v>1.3056266208696024</v>
      </c>
      <c r="L32" s="126">
        <f t="shared" si="3"/>
        <v>62.620466701758595</v>
      </c>
      <c r="M32" s="127">
        <v>37.379533298241405</v>
      </c>
      <c r="N32" s="104">
        <v>11454928.527361766</v>
      </c>
      <c r="O32" s="105">
        <f t="shared" si="4"/>
        <v>5267641.4255510913</v>
      </c>
      <c r="P32" s="105">
        <f t="shared" si="5"/>
        <v>4506594.5608561924</v>
      </c>
      <c r="Q32" s="105">
        <v>3706058.3117744923</v>
      </c>
      <c r="R32" s="105">
        <v>800536.24908169976</v>
      </c>
      <c r="S32" s="106">
        <v>761046.8646948986</v>
      </c>
      <c r="T32" s="107">
        <v>210536.22973059991</v>
      </c>
      <c r="U32" s="108">
        <v>923801.4400119012</v>
      </c>
      <c r="V32" s="108">
        <v>3313417.5928325034</v>
      </c>
      <c r="W32" s="108">
        <v>58839.298281199997</v>
      </c>
      <c r="X32" s="122">
        <f t="shared" si="6"/>
        <v>2074877.5604098891</v>
      </c>
      <c r="Y32" s="123">
        <f>M32*V32/100</f>
        <v>1238540.0324226143</v>
      </c>
    </row>
    <row r="33" spans="1:25" ht="15" customHeight="1" x14ac:dyDescent="0.25">
      <c r="A33" s="93">
        <f t="shared" si="0"/>
        <v>2000</v>
      </c>
      <c r="B33" s="94" t="s">
        <v>11</v>
      </c>
      <c r="C33" s="124">
        <f>(O33/$N33*100)</f>
        <v>45.048053717921569</v>
      </c>
      <c r="D33" s="124">
        <f>(P33/$N33*100)</f>
        <v>38.084067044500046</v>
      </c>
      <c r="E33" s="124">
        <f>(Q33/$N33*100)</f>
        <v>31.616681874921426</v>
      </c>
      <c r="F33" s="124">
        <f>R33/$O33*100</f>
        <v>14.356636160300276</v>
      </c>
      <c r="G33" s="125">
        <f>S33/$O33*100</f>
        <v>15.45901786795957</v>
      </c>
      <c r="H33" s="126">
        <f>T33/$P33*100</f>
        <v>4.7961250366451473</v>
      </c>
      <c r="I33" s="125">
        <f>U33/$P33*100</f>
        <v>20.779380370479437</v>
      </c>
      <c r="J33" s="125">
        <f>V33/$P33*100</f>
        <v>73.34097365127225</v>
      </c>
      <c r="K33" s="125">
        <f>W33/$P33*100</f>
        <v>1.0835191494999075</v>
      </c>
      <c r="L33" s="126">
        <f t="shared" si="3"/>
        <v>63.109687135135992</v>
      </c>
      <c r="M33" s="127">
        <v>36.890312864864008</v>
      </c>
      <c r="N33" s="104">
        <v>11525539</v>
      </c>
      <c r="O33" s="105">
        <f t="shared" si="4"/>
        <v>5192031</v>
      </c>
      <c r="P33" s="105">
        <f t="shared" si="5"/>
        <v>4389394</v>
      </c>
      <c r="Q33" s="105">
        <v>3643993</v>
      </c>
      <c r="R33" s="105">
        <v>745401</v>
      </c>
      <c r="S33" s="106">
        <v>802637</v>
      </c>
      <c r="T33" s="107">
        <v>210520.82459099992</v>
      </c>
      <c r="U33" s="108">
        <v>912088.87521900225</v>
      </c>
      <c r="V33" s="108">
        <v>3219224.296990525</v>
      </c>
      <c r="W33" s="108">
        <v>47559.92453699997</v>
      </c>
      <c r="X33" s="122">
        <f t="shared" si="6"/>
        <v>2031642.3820090014</v>
      </c>
      <c r="Y33" s="123">
        <f>M33*V33/100</f>
        <v>1187581.9149815235</v>
      </c>
    </row>
    <row r="34" spans="1:25" ht="15" customHeight="1" x14ac:dyDescent="0.25">
      <c r="A34" s="93">
        <f t="shared" si="0"/>
        <v>2001</v>
      </c>
      <c r="B34" s="94" t="s">
        <v>11</v>
      </c>
      <c r="C34" s="124">
        <f>(O34/$N34*100)</f>
        <v>44.276924128500717</v>
      </c>
      <c r="D34" s="124">
        <f>(P34/$N34*100)</f>
        <v>35.341502958577834</v>
      </c>
      <c r="E34" s="124">
        <f>(Q34/$N34*100)</f>
        <v>28.285690515203864</v>
      </c>
      <c r="F34" s="124">
        <f>R34/$O34*100</f>
        <v>15.935642735472221</v>
      </c>
      <c r="G34" s="125">
        <f>S34/$O34*100</f>
        <v>20.180763108093171</v>
      </c>
      <c r="H34" s="126">
        <f>T34/$P34*100</f>
        <v>4.7791345278979431</v>
      </c>
      <c r="I34" s="125">
        <f>U34/$P34*100</f>
        <v>22.457169845436564</v>
      </c>
      <c r="J34" s="125">
        <f>V34/$P34*100</f>
        <v>72.09681594687936</v>
      </c>
      <c r="K34" s="125">
        <f>W34/$P34*100</f>
        <v>0.66688093018951089</v>
      </c>
      <c r="L34" s="126">
        <f t="shared" si="3"/>
        <v>62.190420100680839</v>
      </c>
      <c r="M34" s="127">
        <v>37.809579899319161</v>
      </c>
      <c r="N34" s="104">
        <v>11586986</v>
      </c>
      <c r="O34" s="105">
        <f t="shared" si="4"/>
        <v>5130361</v>
      </c>
      <c r="P34" s="105">
        <f t="shared" si="5"/>
        <v>4095015</v>
      </c>
      <c r="Q34" s="105">
        <v>3277459</v>
      </c>
      <c r="R34" s="105">
        <v>817556</v>
      </c>
      <c r="S34" s="106">
        <v>1035346</v>
      </c>
      <c r="T34" s="107">
        <v>195706.27578759994</v>
      </c>
      <c r="U34" s="108">
        <v>919624.47374610417</v>
      </c>
      <c r="V34" s="108">
        <v>2952375.4275471019</v>
      </c>
      <c r="W34" s="108">
        <v>27308.874123400001</v>
      </c>
      <c r="X34" s="122">
        <f t="shared" si="6"/>
        <v>1836094.6813408148</v>
      </c>
      <c r="Y34" s="123">
        <f>M34*V34/100</f>
        <v>1116280.7462062871</v>
      </c>
    </row>
    <row r="35" spans="1:25" ht="15" customHeight="1" x14ac:dyDescent="0.25">
      <c r="A35" s="93">
        <f t="shared" si="0"/>
        <v>2002</v>
      </c>
      <c r="B35" s="94" t="s">
        <v>11</v>
      </c>
      <c r="C35" s="124">
        <f>(O35/$N35*100)</f>
        <v>45.607402193925537</v>
      </c>
      <c r="D35" s="124">
        <f>(P35/$N35*100)</f>
        <v>34.750366853445833</v>
      </c>
      <c r="E35" s="124">
        <f>(Q35/$N35*100)</f>
        <v>27.009889928100929</v>
      </c>
      <c r="F35" s="124">
        <f>R35/$O35*100</f>
        <v>16.971975058855385</v>
      </c>
      <c r="G35" s="125">
        <f>S35/$O35*100</f>
        <v>23.805423721164622</v>
      </c>
      <c r="H35" s="126">
        <f>T35/$P35*100</f>
        <v>4.4174411482535465</v>
      </c>
      <c r="I35" s="125">
        <f>U35/$P35*100</f>
        <v>24.270515571743861</v>
      </c>
      <c r="J35" s="125">
        <f>V35/$P35*100</f>
        <v>70.440291061903963</v>
      </c>
      <c r="K35" s="125">
        <f>W35/$P35*100</f>
        <v>0.87176415751116876</v>
      </c>
      <c r="L35" s="126">
        <f t="shared" si="3"/>
        <v>62.656804817627766</v>
      </c>
      <c r="M35" s="127">
        <v>37.343195182372234</v>
      </c>
      <c r="N35" s="104">
        <v>11660651</v>
      </c>
      <c r="O35" s="105">
        <f t="shared" si="4"/>
        <v>5318120</v>
      </c>
      <c r="P35" s="105">
        <f t="shared" si="5"/>
        <v>4052119</v>
      </c>
      <c r="Q35" s="105">
        <v>3149529</v>
      </c>
      <c r="R35" s="105">
        <v>902590</v>
      </c>
      <c r="S35" s="106">
        <v>1266001</v>
      </c>
      <c r="T35" s="107">
        <v>178999.97208220014</v>
      </c>
      <c r="U35" s="108">
        <v>983470.17288059159</v>
      </c>
      <c r="V35" s="108">
        <v>2854324.4177747122</v>
      </c>
      <c r="W35" s="108">
        <v>35324.921061699999</v>
      </c>
      <c r="X35" s="122">
        <f t="shared" si="6"/>
        <v>1788428.4793069917</v>
      </c>
      <c r="Y35" s="123">
        <f>M35*V35/100</f>
        <v>1065895.9384677205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35">
    <cfRule type="cellIs" dxfId="4" priority="14" stopIfTrue="1" operator="equal">
      <formula>"n.d."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Y17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0" width="11.42578125" style="103"/>
    <col min="241" max="242" width="8.7109375" style="103" customWidth="1"/>
    <col min="243" max="248" width="10.7109375" style="103" customWidth="1"/>
    <col min="249" max="254" width="11.42578125" style="103"/>
    <col min="255" max="260" width="10.7109375" style="103" customWidth="1"/>
    <col min="261" max="496" width="11.42578125" style="103"/>
    <col min="497" max="498" width="8.7109375" style="103" customWidth="1"/>
    <col min="499" max="504" width="10.7109375" style="103" customWidth="1"/>
    <col min="505" max="510" width="11.42578125" style="103"/>
    <col min="511" max="516" width="10.7109375" style="103" customWidth="1"/>
    <col min="517" max="752" width="11.42578125" style="103"/>
    <col min="753" max="754" width="8.7109375" style="103" customWidth="1"/>
    <col min="755" max="760" width="10.7109375" style="103" customWidth="1"/>
    <col min="761" max="766" width="11.42578125" style="103"/>
    <col min="767" max="772" width="10.7109375" style="103" customWidth="1"/>
    <col min="773" max="1008" width="11.42578125" style="103"/>
    <col min="1009" max="1010" width="8.7109375" style="103" customWidth="1"/>
    <col min="1011" max="1016" width="10.7109375" style="103" customWidth="1"/>
    <col min="1017" max="1022" width="11.42578125" style="103"/>
    <col min="1023" max="1028" width="10.7109375" style="103" customWidth="1"/>
    <col min="1029" max="1264" width="11.42578125" style="103"/>
    <col min="1265" max="1266" width="8.7109375" style="103" customWidth="1"/>
    <col min="1267" max="1272" width="10.7109375" style="103" customWidth="1"/>
    <col min="1273" max="1278" width="11.42578125" style="103"/>
    <col min="1279" max="1284" width="10.7109375" style="103" customWidth="1"/>
    <col min="1285" max="1520" width="11.42578125" style="103"/>
    <col min="1521" max="1522" width="8.7109375" style="103" customWidth="1"/>
    <col min="1523" max="1528" width="10.7109375" style="103" customWidth="1"/>
    <col min="1529" max="1534" width="11.42578125" style="103"/>
    <col min="1535" max="1540" width="10.7109375" style="103" customWidth="1"/>
    <col min="1541" max="1776" width="11.42578125" style="103"/>
    <col min="1777" max="1778" width="8.7109375" style="103" customWidth="1"/>
    <col min="1779" max="1784" width="10.7109375" style="103" customWidth="1"/>
    <col min="1785" max="1790" width="11.42578125" style="103"/>
    <col min="1791" max="1796" width="10.7109375" style="103" customWidth="1"/>
    <col min="1797" max="2032" width="11.42578125" style="103"/>
    <col min="2033" max="2034" width="8.7109375" style="103" customWidth="1"/>
    <col min="2035" max="2040" width="10.7109375" style="103" customWidth="1"/>
    <col min="2041" max="2046" width="11.42578125" style="103"/>
    <col min="2047" max="2052" width="10.7109375" style="103" customWidth="1"/>
    <col min="2053" max="2288" width="11.42578125" style="103"/>
    <col min="2289" max="2290" width="8.7109375" style="103" customWidth="1"/>
    <col min="2291" max="2296" width="10.7109375" style="103" customWidth="1"/>
    <col min="2297" max="2302" width="11.42578125" style="103"/>
    <col min="2303" max="2308" width="10.7109375" style="103" customWidth="1"/>
    <col min="2309" max="2544" width="11.42578125" style="103"/>
    <col min="2545" max="2546" width="8.7109375" style="103" customWidth="1"/>
    <col min="2547" max="2552" width="10.7109375" style="103" customWidth="1"/>
    <col min="2553" max="2558" width="11.42578125" style="103"/>
    <col min="2559" max="2564" width="10.7109375" style="103" customWidth="1"/>
    <col min="2565" max="2800" width="11.42578125" style="103"/>
    <col min="2801" max="2802" width="8.7109375" style="103" customWidth="1"/>
    <col min="2803" max="2808" width="10.7109375" style="103" customWidth="1"/>
    <col min="2809" max="2814" width="11.42578125" style="103"/>
    <col min="2815" max="2820" width="10.7109375" style="103" customWidth="1"/>
    <col min="2821" max="3056" width="11.42578125" style="103"/>
    <col min="3057" max="3058" width="8.7109375" style="103" customWidth="1"/>
    <col min="3059" max="3064" width="10.7109375" style="103" customWidth="1"/>
    <col min="3065" max="3070" width="11.42578125" style="103"/>
    <col min="3071" max="3076" width="10.7109375" style="103" customWidth="1"/>
    <col min="3077" max="3312" width="11.42578125" style="103"/>
    <col min="3313" max="3314" width="8.7109375" style="103" customWidth="1"/>
    <col min="3315" max="3320" width="10.7109375" style="103" customWidth="1"/>
    <col min="3321" max="3326" width="11.42578125" style="103"/>
    <col min="3327" max="3332" width="10.7109375" style="103" customWidth="1"/>
    <col min="3333" max="3568" width="11.42578125" style="103"/>
    <col min="3569" max="3570" width="8.7109375" style="103" customWidth="1"/>
    <col min="3571" max="3576" width="10.7109375" style="103" customWidth="1"/>
    <col min="3577" max="3582" width="11.42578125" style="103"/>
    <col min="3583" max="3588" width="10.7109375" style="103" customWidth="1"/>
    <col min="3589" max="3824" width="11.42578125" style="103"/>
    <col min="3825" max="3826" width="8.7109375" style="103" customWidth="1"/>
    <col min="3827" max="3832" width="10.7109375" style="103" customWidth="1"/>
    <col min="3833" max="3838" width="11.42578125" style="103"/>
    <col min="3839" max="3844" width="10.7109375" style="103" customWidth="1"/>
    <col min="3845" max="4080" width="11.42578125" style="103"/>
    <col min="4081" max="4082" width="8.7109375" style="103" customWidth="1"/>
    <col min="4083" max="4088" width="10.7109375" style="103" customWidth="1"/>
    <col min="4089" max="4094" width="11.42578125" style="103"/>
    <col min="4095" max="4100" width="10.7109375" style="103" customWidth="1"/>
    <col min="4101" max="4336" width="11.42578125" style="103"/>
    <col min="4337" max="4338" width="8.7109375" style="103" customWidth="1"/>
    <col min="4339" max="4344" width="10.7109375" style="103" customWidth="1"/>
    <col min="4345" max="4350" width="11.42578125" style="103"/>
    <col min="4351" max="4356" width="10.7109375" style="103" customWidth="1"/>
    <col min="4357" max="4592" width="11.42578125" style="103"/>
    <col min="4593" max="4594" width="8.7109375" style="103" customWidth="1"/>
    <col min="4595" max="4600" width="10.7109375" style="103" customWidth="1"/>
    <col min="4601" max="4606" width="11.42578125" style="103"/>
    <col min="4607" max="4612" width="10.7109375" style="103" customWidth="1"/>
    <col min="4613" max="4848" width="11.42578125" style="103"/>
    <col min="4849" max="4850" width="8.7109375" style="103" customWidth="1"/>
    <col min="4851" max="4856" width="10.7109375" style="103" customWidth="1"/>
    <col min="4857" max="4862" width="11.42578125" style="103"/>
    <col min="4863" max="4868" width="10.7109375" style="103" customWidth="1"/>
    <col min="4869" max="5104" width="11.42578125" style="103"/>
    <col min="5105" max="5106" width="8.7109375" style="103" customWidth="1"/>
    <col min="5107" max="5112" width="10.7109375" style="103" customWidth="1"/>
    <col min="5113" max="5118" width="11.42578125" style="103"/>
    <col min="5119" max="5124" width="10.7109375" style="103" customWidth="1"/>
    <col min="5125" max="5360" width="11.42578125" style="103"/>
    <col min="5361" max="5362" width="8.7109375" style="103" customWidth="1"/>
    <col min="5363" max="5368" width="10.7109375" style="103" customWidth="1"/>
    <col min="5369" max="5374" width="11.42578125" style="103"/>
    <col min="5375" max="5380" width="10.7109375" style="103" customWidth="1"/>
    <col min="5381" max="5616" width="11.42578125" style="103"/>
    <col min="5617" max="5618" width="8.7109375" style="103" customWidth="1"/>
    <col min="5619" max="5624" width="10.7109375" style="103" customWidth="1"/>
    <col min="5625" max="5630" width="11.42578125" style="103"/>
    <col min="5631" max="5636" width="10.7109375" style="103" customWidth="1"/>
    <col min="5637" max="5872" width="11.42578125" style="103"/>
    <col min="5873" max="5874" width="8.7109375" style="103" customWidth="1"/>
    <col min="5875" max="5880" width="10.7109375" style="103" customWidth="1"/>
    <col min="5881" max="5886" width="11.42578125" style="103"/>
    <col min="5887" max="5892" width="10.7109375" style="103" customWidth="1"/>
    <col min="5893" max="6128" width="11.42578125" style="103"/>
    <col min="6129" max="6130" width="8.7109375" style="103" customWidth="1"/>
    <col min="6131" max="6136" width="10.7109375" style="103" customWidth="1"/>
    <col min="6137" max="6142" width="11.42578125" style="103"/>
    <col min="6143" max="6148" width="10.7109375" style="103" customWidth="1"/>
    <col min="6149" max="6384" width="11.42578125" style="103"/>
    <col min="6385" max="6386" width="8.7109375" style="103" customWidth="1"/>
    <col min="6387" max="6392" width="10.7109375" style="103" customWidth="1"/>
    <col min="6393" max="6398" width="11.42578125" style="103"/>
    <col min="6399" max="6404" width="10.7109375" style="103" customWidth="1"/>
    <col min="6405" max="6640" width="11.42578125" style="103"/>
    <col min="6641" max="6642" width="8.7109375" style="103" customWidth="1"/>
    <col min="6643" max="6648" width="10.7109375" style="103" customWidth="1"/>
    <col min="6649" max="6654" width="11.42578125" style="103"/>
    <col min="6655" max="6660" width="10.7109375" style="103" customWidth="1"/>
    <col min="6661" max="6896" width="11.42578125" style="103"/>
    <col min="6897" max="6898" width="8.7109375" style="103" customWidth="1"/>
    <col min="6899" max="6904" width="10.7109375" style="103" customWidth="1"/>
    <col min="6905" max="6910" width="11.42578125" style="103"/>
    <col min="6911" max="6916" width="10.7109375" style="103" customWidth="1"/>
    <col min="6917" max="7152" width="11.42578125" style="103"/>
    <col min="7153" max="7154" width="8.7109375" style="103" customWidth="1"/>
    <col min="7155" max="7160" width="10.7109375" style="103" customWidth="1"/>
    <col min="7161" max="7166" width="11.42578125" style="103"/>
    <col min="7167" max="7172" width="10.7109375" style="103" customWidth="1"/>
    <col min="7173" max="7408" width="11.42578125" style="103"/>
    <col min="7409" max="7410" width="8.7109375" style="103" customWidth="1"/>
    <col min="7411" max="7416" width="10.7109375" style="103" customWidth="1"/>
    <col min="7417" max="7422" width="11.42578125" style="103"/>
    <col min="7423" max="7428" width="10.7109375" style="103" customWidth="1"/>
    <col min="7429" max="7664" width="11.42578125" style="103"/>
    <col min="7665" max="7666" width="8.7109375" style="103" customWidth="1"/>
    <col min="7667" max="7672" width="10.7109375" style="103" customWidth="1"/>
    <col min="7673" max="7678" width="11.42578125" style="103"/>
    <col min="7679" max="7684" width="10.7109375" style="103" customWidth="1"/>
    <col min="7685" max="7920" width="11.42578125" style="103"/>
    <col min="7921" max="7922" width="8.7109375" style="103" customWidth="1"/>
    <col min="7923" max="7928" width="10.7109375" style="103" customWidth="1"/>
    <col min="7929" max="7934" width="11.42578125" style="103"/>
    <col min="7935" max="7940" width="10.7109375" style="103" customWidth="1"/>
    <col min="7941" max="8176" width="11.42578125" style="103"/>
    <col min="8177" max="8178" width="8.7109375" style="103" customWidth="1"/>
    <col min="8179" max="8184" width="10.7109375" style="103" customWidth="1"/>
    <col min="8185" max="8190" width="11.42578125" style="103"/>
    <col min="8191" max="8196" width="10.7109375" style="103" customWidth="1"/>
    <col min="8197" max="8432" width="11.42578125" style="103"/>
    <col min="8433" max="8434" width="8.7109375" style="103" customWidth="1"/>
    <col min="8435" max="8440" width="10.7109375" style="103" customWidth="1"/>
    <col min="8441" max="8446" width="11.42578125" style="103"/>
    <col min="8447" max="8452" width="10.7109375" style="103" customWidth="1"/>
    <col min="8453" max="8688" width="11.42578125" style="103"/>
    <col min="8689" max="8690" width="8.7109375" style="103" customWidth="1"/>
    <col min="8691" max="8696" width="10.7109375" style="103" customWidth="1"/>
    <col min="8697" max="8702" width="11.42578125" style="103"/>
    <col min="8703" max="8708" width="10.7109375" style="103" customWidth="1"/>
    <col min="8709" max="8944" width="11.42578125" style="103"/>
    <col min="8945" max="8946" width="8.7109375" style="103" customWidth="1"/>
    <col min="8947" max="8952" width="10.7109375" style="103" customWidth="1"/>
    <col min="8953" max="8958" width="11.42578125" style="103"/>
    <col min="8959" max="8964" width="10.7109375" style="103" customWidth="1"/>
    <col min="8965" max="9200" width="11.42578125" style="103"/>
    <col min="9201" max="9202" width="8.7109375" style="103" customWidth="1"/>
    <col min="9203" max="9208" width="10.7109375" style="103" customWidth="1"/>
    <col min="9209" max="9214" width="11.42578125" style="103"/>
    <col min="9215" max="9220" width="10.7109375" style="103" customWidth="1"/>
    <col min="9221" max="9456" width="11.42578125" style="103"/>
    <col min="9457" max="9458" width="8.7109375" style="103" customWidth="1"/>
    <col min="9459" max="9464" width="10.7109375" style="103" customWidth="1"/>
    <col min="9465" max="9470" width="11.42578125" style="103"/>
    <col min="9471" max="9476" width="10.7109375" style="103" customWidth="1"/>
    <col min="9477" max="9712" width="11.42578125" style="103"/>
    <col min="9713" max="9714" width="8.7109375" style="103" customWidth="1"/>
    <col min="9715" max="9720" width="10.7109375" style="103" customWidth="1"/>
    <col min="9721" max="9726" width="11.42578125" style="103"/>
    <col min="9727" max="9732" width="10.7109375" style="103" customWidth="1"/>
    <col min="9733" max="9968" width="11.42578125" style="103"/>
    <col min="9969" max="9970" width="8.7109375" style="103" customWidth="1"/>
    <col min="9971" max="9976" width="10.7109375" style="103" customWidth="1"/>
    <col min="9977" max="9982" width="11.42578125" style="103"/>
    <col min="9983" max="9988" width="10.7109375" style="103" customWidth="1"/>
    <col min="9989" max="10224" width="11.42578125" style="103"/>
    <col min="10225" max="10226" width="8.7109375" style="103" customWidth="1"/>
    <col min="10227" max="10232" width="10.7109375" style="103" customWidth="1"/>
    <col min="10233" max="10238" width="11.42578125" style="103"/>
    <col min="10239" max="10244" width="10.7109375" style="103" customWidth="1"/>
    <col min="10245" max="10480" width="11.42578125" style="103"/>
    <col min="10481" max="10482" width="8.7109375" style="103" customWidth="1"/>
    <col min="10483" max="10488" width="10.7109375" style="103" customWidth="1"/>
    <col min="10489" max="10494" width="11.42578125" style="103"/>
    <col min="10495" max="10500" width="10.7109375" style="103" customWidth="1"/>
    <col min="10501" max="10736" width="11.42578125" style="103"/>
    <col min="10737" max="10738" width="8.7109375" style="103" customWidth="1"/>
    <col min="10739" max="10744" width="10.7109375" style="103" customWidth="1"/>
    <col min="10745" max="10750" width="11.42578125" style="103"/>
    <col min="10751" max="10756" width="10.7109375" style="103" customWidth="1"/>
    <col min="10757" max="10992" width="11.42578125" style="103"/>
    <col min="10993" max="10994" width="8.7109375" style="103" customWidth="1"/>
    <col min="10995" max="11000" width="10.7109375" style="103" customWidth="1"/>
    <col min="11001" max="11006" width="11.42578125" style="103"/>
    <col min="11007" max="11012" width="10.7109375" style="103" customWidth="1"/>
    <col min="11013" max="11248" width="11.42578125" style="103"/>
    <col min="11249" max="11250" width="8.7109375" style="103" customWidth="1"/>
    <col min="11251" max="11256" width="10.7109375" style="103" customWidth="1"/>
    <col min="11257" max="11262" width="11.42578125" style="103"/>
    <col min="11263" max="11268" width="10.7109375" style="103" customWidth="1"/>
    <col min="11269" max="11504" width="11.42578125" style="103"/>
    <col min="11505" max="11506" width="8.7109375" style="103" customWidth="1"/>
    <col min="11507" max="11512" width="10.7109375" style="103" customWidth="1"/>
    <col min="11513" max="11518" width="11.42578125" style="103"/>
    <col min="11519" max="11524" width="10.7109375" style="103" customWidth="1"/>
    <col min="11525" max="11760" width="11.42578125" style="103"/>
    <col min="11761" max="11762" width="8.7109375" style="103" customWidth="1"/>
    <col min="11763" max="11768" width="10.7109375" style="103" customWidth="1"/>
    <col min="11769" max="11774" width="11.42578125" style="103"/>
    <col min="11775" max="11780" width="10.7109375" style="103" customWidth="1"/>
    <col min="11781" max="12016" width="11.42578125" style="103"/>
    <col min="12017" max="12018" width="8.7109375" style="103" customWidth="1"/>
    <col min="12019" max="12024" width="10.7109375" style="103" customWidth="1"/>
    <col min="12025" max="12030" width="11.42578125" style="103"/>
    <col min="12031" max="12036" width="10.7109375" style="103" customWidth="1"/>
    <col min="12037" max="12272" width="11.42578125" style="103"/>
    <col min="12273" max="12274" width="8.7109375" style="103" customWidth="1"/>
    <col min="12275" max="12280" width="10.7109375" style="103" customWidth="1"/>
    <col min="12281" max="12286" width="11.42578125" style="103"/>
    <col min="12287" max="12292" width="10.7109375" style="103" customWidth="1"/>
    <col min="12293" max="12528" width="11.42578125" style="103"/>
    <col min="12529" max="12530" width="8.7109375" style="103" customWidth="1"/>
    <col min="12531" max="12536" width="10.7109375" style="103" customWidth="1"/>
    <col min="12537" max="12542" width="11.42578125" style="103"/>
    <col min="12543" max="12548" width="10.7109375" style="103" customWidth="1"/>
    <col min="12549" max="12784" width="11.42578125" style="103"/>
    <col min="12785" max="12786" width="8.7109375" style="103" customWidth="1"/>
    <col min="12787" max="12792" width="10.7109375" style="103" customWidth="1"/>
    <col min="12793" max="12798" width="11.42578125" style="103"/>
    <col min="12799" max="12804" width="10.7109375" style="103" customWidth="1"/>
    <col min="12805" max="13040" width="11.42578125" style="103"/>
    <col min="13041" max="13042" width="8.7109375" style="103" customWidth="1"/>
    <col min="13043" max="13048" width="10.7109375" style="103" customWidth="1"/>
    <col min="13049" max="13054" width="11.42578125" style="103"/>
    <col min="13055" max="13060" width="10.7109375" style="103" customWidth="1"/>
    <col min="13061" max="13296" width="11.42578125" style="103"/>
    <col min="13297" max="13298" width="8.7109375" style="103" customWidth="1"/>
    <col min="13299" max="13304" width="10.7109375" style="103" customWidth="1"/>
    <col min="13305" max="13310" width="11.42578125" style="103"/>
    <col min="13311" max="13316" width="10.7109375" style="103" customWidth="1"/>
    <col min="13317" max="13552" width="11.42578125" style="103"/>
    <col min="13553" max="13554" width="8.7109375" style="103" customWidth="1"/>
    <col min="13555" max="13560" width="10.7109375" style="103" customWidth="1"/>
    <col min="13561" max="13566" width="11.42578125" style="103"/>
    <col min="13567" max="13572" width="10.7109375" style="103" customWidth="1"/>
    <col min="13573" max="13808" width="11.42578125" style="103"/>
    <col min="13809" max="13810" width="8.7109375" style="103" customWidth="1"/>
    <col min="13811" max="13816" width="10.7109375" style="103" customWidth="1"/>
    <col min="13817" max="13822" width="11.42578125" style="103"/>
    <col min="13823" max="13828" width="10.7109375" style="103" customWidth="1"/>
    <col min="13829" max="14064" width="11.42578125" style="103"/>
    <col min="14065" max="14066" width="8.7109375" style="103" customWidth="1"/>
    <col min="14067" max="14072" width="10.7109375" style="103" customWidth="1"/>
    <col min="14073" max="14078" width="11.42578125" style="103"/>
    <col min="14079" max="14084" width="10.7109375" style="103" customWidth="1"/>
    <col min="14085" max="14320" width="11.42578125" style="103"/>
    <col min="14321" max="14322" width="8.7109375" style="103" customWidth="1"/>
    <col min="14323" max="14328" width="10.7109375" style="103" customWidth="1"/>
    <col min="14329" max="14334" width="11.42578125" style="103"/>
    <col min="14335" max="14340" width="10.7109375" style="103" customWidth="1"/>
    <col min="14341" max="14576" width="11.42578125" style="103"/>
    <col min="14577" max="14578" width="8.7109375" style="103" customWidth="1"/>
    <col min="14579" max="14584" width="10.7109375" style="103" customWidth="1"/>
    <col min="14585" max="14590" width="11.42578125" style="103"/>
    <col min="14591" max="14596" width="10.7109375" style="103" customWidth="1"/>
    <col min="14597" max="14832" width="11.42578125" style="103"/>
    <col min="14833" max="14834" width="8.7109375" style="103" customWidth="1"/>
    <col min="14835" max="14840" width="10.7109375" style="103" customWidth="1"/>
    <col min="14841" max="14846" width="11.42578125" style="103"/>
    <col min="14847" max="14852" width="10.7109375" style="103" customWidth="1"/>
    <col min="14853" max="15088" width="11.42578125" style="103"/>
    <col min="15089" max="15090" width="8.7109375" style="103" customWidth="1"/>
    <col min="15091" max="15096" width="10.7109375" style="103" customWidth="1"/>
    <col min="15097" max="15102" width="11.42578125" style="103"/>
    <col min="15103" max="15108" width="10.7109375" style="103" customWidth="1"/>
    <col min="15109" max="15344" width="11.42578125" style="103"/>
    <col min="15345" max="15346" width="8.7109375" style="103" customWidth="1"/>
    <col min="15347" max="15352" width="10.7109375" style="103" customWidth="1"/>
    <col min="15353" max="15358" width="11.42578125" style="103"/>
    <col min="15359" max="15364" width="10.7109375" style="103" customWidth="1"/>
    <col min="15365" max="15600" width="11.42578125" style="103"/>
    <col min="15601" max="15602" width="8.7109375" style="103" customWidth="1"/>
    <col min="15603" max="15608" width="10.7109375" style="103" customWidth="1"/>
    <col min="15609" max="15614" width="11.42578125" style="103"/>
    <col min="15615" max="15620" width="10.7109375" style="103" customWidth="1"/>
    <col min="15621" max="15856" width="11.42578125" style="103"/>
    <col min="15857" max="15858" width="8.7109375" style="103" customWidth="1"/>
    <col min="15859" max="15864" width="10.7109375" style="103" customWidth="1"/>
    <col min="15865" max="15870" width="11.42578125" style="103"/>
    <col min="15871" max="15876" width="10.7109375" style="103" customWidth="1"/>
    <col min="15877" max="16112" width="11.42578125" style="103"/>
    <col min="16113" max="16114" width="8.7109375" style="103" customWidth="1"/>
    <col min="16115" max="16120" width="10.7109375" style="103" customWidth="1"/>
    <col min="16121" max="16126" width="11.42578125" style="103"/>
    <col min="16127" max="16132" width="10.7109375" style="103" customWidth="1"/>
    <col min="16133" max="16384" width="11.42578125" style="103"/>
  </cols>
  <sheetData>
    <row r="1" spans="1:25" s="82" customFormat="1" ht="24.95" customHeight="1" x14ac:dyDescent="0.25">
      <c r="A1" s="136" t="s">
        <v>50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 t="s">
        <v>45</v>
      </c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46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2003</v>
      </c>
      <c r="B7" s="94">
        <v>1</v>
      </c>
      <c r="C7" s="128"/>
      <c r="D7" s="128"/>
      <c r="E7" s="128"/>
      <c r="F7" s="128"/>
      <c r="G7" s="129"/>
      <c r="H7" s="101"/>
      <c r="I7" s="100"/>
      <c r="J7" s="100"/>
      <c r="K7" s="100"/>
      <c r="L7" s="101"/>
      <c r="M7" s="102"/>
      <c r="N7" s="146"/>
      <c r="O7" s="147"/>
      <c r="P7" s="147"/>
      <c r="Q7" s="147"/>
      <c r="R7" s="147"/>
      <c r="S7" s="148"/>
      <c r="T7" s="98"/>
      <c r="U7" s="97"/>
      <c r="V7" s="97"/>
      <c r="W7" s="97"/>
      <c r="X7" s="98"/>
      <c r="Y7" s="99"/>
    </row>
    <row r="8" spans="1:25" ht="15" customHeight="1" x14ac:dyDescent="0.25">
      <c r="A8" s="93">
        <f>A7+1</f>
        <v>2004</v>
      </c>
      <c r="B8" s="94">
        <v>1</v>
      </c>
      <c r="C8" s="110">
        <f>(O8/$N8*100)</f>
        <v>48.18422236905073</v>
      </c>
      <c r="D8" s="110">
        <f>(P8/$N8*100)</f>
        <v>39.085831565305419</v>
      </c>
      <c r="E8" s="110">
        <f>(Q8/$N8*100)</f>
        <v>31.938213479969825</v>
      </c>
      <c r="F8" s="110">
        <f>R8/$O8*100</f>
        <v>14.833938857808757</v>
      </c>
      <c r="G8" s="111">
        <f>S8/$O8*100</f>
        <v>18.882510407783009</v>
      </c>
      <c r="H8" s="112">
        <f>T8/$P8*100</f>
        <v>3.5856531802183178</v>
      </c>
      <c r="I8" s="113">
        <f>U8/$P8*100</f>
        <v>20.728807292073753</v>
      </c>
      <c r="J8" s="113">
        <f>V8/$P8*100</f>
        <v>73.795517459199246</v>
      </c>
      <c r="K8" s="113">
        <f>W8/$P8*100</f>
        <v>1.8900220685086857</v>
      </c>
      <c r="L8" s="112">
        <f>X8/$V8*100</f>
        <v>56.686847357628032</v>
      </c>
      <c r="M8" s="114">
        <f>Y8/$V8*100</f>
        <v>41.604342574681318</v>
      </c>
      <c r="N8" s="104">
        <v>12406007</v>
      </c>
      <c r="O8" s="105">
        <f>P8+S8</f>
        <v>5977738</v>
      </c>
      <c r="P8" s="105">
        <f>Q8+R8</f>
        <v>4848991</v>
      </c>
      <c r="Q8" s="105">
        <v>3962257</v>
      </c>
      <c r="R8" s="105">
        <v>886734</v>
      </c>
      <c r="S8" s="106">
        <v>1128747</v>
      </c>
      <c r="T8" s="107">
        <v>173868</v>
      </c>
      <c r="U8" s="108">
        <v>1005138</v>
      </c>
      <c r="V8" s="108">
        <v>3578338</v>
      </c>
      <c r="W8" s="108">
        <v>91647</v>
      </c>
      <c r="X8" s="107">
        <v>2028447</v>
      </c>
      <c r="Y8" s="109">
        <v>1488744</v>
      </c>
    </row>
    <row r="9" spans="1:25" ht="15" customHeight="1" x14ac:dyDescent="0.25">
      <c r="A9" s="93">
        <f t="shared" ref="A9:A17" si="0">A8+1</f>
        <v>2005</v>
      </c>
      <c r="B9" s="94">
        <v>1</v>
      </c>
      <c r="C9" s="110">
        <f>(O9/$N9*100)</f>
        <v>48.652833203261139</v>
      </c>
      <c r="D9" s="110">
        <f>(P9/$N9*100)</f>
        <v>40.262707642387383</v>
      </c>
      <c r="E9" s="110">
        <f>(Q9/$N9*100)</f>
        <v>34.492686774474201</v>
      </c>
      <c r="F9" s="110">
        <f>R9/$O9*100</f>
        <v>11.859578339060485</v>
      </c>
      <c r="G9" s="111">
        <f>S9/$O9*100</f>
        <v>17.244885875035472</v>
      </c>
      <c r="H9" s="112">
        <f>T9/$P9*100</f>
        <v>3.0219311077806772</v>
      </c>
      <c r="I9" s="113">
        <f>U9/$P9*100</f>
        <v>21.541665920304435</v>
      </c>
      <c r="J9" s="113">
        <f>V9/$P9*100</f>
        <v>74.566303835107689</v>
      </c>
      <c r="K9" s="113">
        <f>W9/$P9*100</f>
        <v>0.87009913680720175</v>
      </c>
      <c r="L9" s="112">
        <f>X9/$V9*100</f>
        <v>55.975878202700294</v>
      </c>
      <c r="M9" s="114">
        <f>Y9/$V9*100</f>
        <v>42.517003261989167</v>
      </c>
      <c r="N9" s="104">
        <v>12478967</v>
      </c>
      <c r="O9" s="105">
        <f t="shared" ref="O9:O17" si="1">P9+S9</f>
        <v>6071371</v>
      </c>
      <c r="P9" s="105">
        <f t="shared" ref="P9:P17" si="2">Q9+R9</f>
        <v>5024370</v>
      </c>
      <c r="Q9" s="105">
        <v>4304331</v>
      </c>
      <c r="R9" s="105">
        <v>720039</v>
      </c>
      <c r="S9" s="106">
        <v>1047001</v>
      </c>
      <c r="T9" s="107">
        <v>151833</v>
      </c>
      <c r="U9" s="108">
        <v>1082333</v>
      </c>
      <c r="V9" s="108">
        <v>3746487</v>
      </c>
      <c r="W9" s="108">
        <v>43717</v>
      </c>
      <c r="X9" s="107">
        <v>2097129</v>
      </c>
      <c r="Y9" s="109">
        <v>1592894</v>
      </c>
    </row>
    <row r="10" spans="1:25" ht="15" customHeight="1" x14ac:dyDescent="0.25">
      <c r="A10" s="93">
        <f t="shared" si="0"/>
        <v>2006</v>
      </c>
      <c r="B10" s="94">
        <v>1</v>
      </c>
      <c r="C10" s="110">
        <f>(O10/$N10*100)</f>
        <v>49.198252116174096</v>
      </c>
      <c r="D10" s="110">
        <f>(P10/$N10*100)</f>
        <v>41.967508166339869</v>
      </c>
      <c r="E10" s="110">
        <f>(Q10/$N10*100)</f>
        <v>36.458690549569219</v>
      </c>
      <c r="F10" s="110">
        <f>R10/$O10*100</f>
        <v>11.197181566049187</v>
      </c>
      <c r="G10" s="111">
        <f>S10/$O10*100</f>
        <v>14.69715617693072</v>
      </c>
      <c r="H10" s="112">
        <f>T10/$P10*100</f>
        <v>3.6392171536071007</v>
      </c>
      <c r="I10" s="113">
        <f>U10/$P10*100</f>
        <v>19.686963489152383</v>
      </c>
      <c r="J10" s="113">
        <f>V10/$P10*100</f>
        <v>76.060672201734221</v>
      </c>
      <c r="K10" s="113">
        <f>W10/$P10*100</f>
        <v>0.61314715550629617</v>
      </c>
      <c r="L10" s="112">
        <f>X10/$V10*100</f>
        <v>57.962555224782442</v>
      </c>
      <c r="M10" s="114">
        <f>Y10/$V10*100</f>
        <v>40.415273469197103</v>
      </c>
      <c r="N10" s="104">
        <v>12609076</v>
      </c>
      <c r="O10" s="105">
        <f t="shared" si="1"/>
        <v>6203445</v>
      </c>
      <c r="P10" s="105">
        <f t="shared" si="2"/>
        <v>5291715</v>
      </c>
      <c r="Q10" s="105">
        <v>4597104</v>
      </c>
      <c r="R10" s="105">
        <v>694611</v>
      </c>
      <c r="S10" s="106">
        <v>911730</v>
      </c>
      <c r="T10" s="107">
        <v>192577</v>
      </c>
      <c r="U10" s="108">
        <v>1041778</v>
      </c>
      <c r="V10" s="108">
        <v>4024914</v>
      </c>
      <c r="W10" s="108">
        <v>32446</v>
      </c>
      <c r="X10" s="107">
        <v>2332943</v>
      </c>
      <c r="Y10" s="109">
        <v>1626680</v>
      </c>
    </row>
    <row r="11" spans="1:25" ht="15" customHeight="1" x14ac:dyDescent="0.25">
      <c r="A11" s="93">
        <f t="shared" si="0"/>
        <v>2007</v>
      </c>
      <c r="B11" s="94">
        <v>1</v>
      </c>
      <c r="C11" s="110">
        <f>(O11/$N11*100)</f>
        <v>49.207519133420497</v>
      </c>
      <c r="D11" s="110">
        <f>(P11/$N11*100)</f>
        <v>43.22896501865646</v>
      </c>
      <c r="E11" s="110">
        <f>(Q11/$N11*100)</f>
        <v>38.510038096230275</v>
      </c>
      <c r="F11" s="110">
        <f>R11/$O11*100</f>
        <v>9.5898492863079703</v>
      </c>
      <c r="G11" s="111">
        <f>S11/$O11*100</f>
        <v>12.149675943942386</v>
      </c>
      <c r="H11" s="112">
        <f>T11/$P11*100</f>
        <v>4.5296719847441382</v>
      </c>
      <c r="I11" s="113">
        <f>U11/$P11*100</f>
        <v>18.192006787188852</v>
      </c>
      <c r="J11" s="113">
        <f>V11/$P11*100</f>
        <v>76.218096411550988</v>
      </c>
      <c r="K11" s="113">
        <f>W11/$P11*100</f>
        <v>1.0602248165160275</v>
      </c>
      <c r="L11" s="112">
        <f>X11/$V11*100</f>
        <v>59.247742548388658</v>
      </c>
      <c r="M11" s="114">
        <f>Y11/$V11*100</f>
        <v>38.745484977189896</v>
      </c>
      <c r="N11" s="104">
        <v>12689707</v>
      </c>
      <c r="O11" s="105">
        <f t="shared" si="1"/>
        <v>6244290</v>
      </c>
      <c r="P11" s="105">
        <f t="shared" si="2"/>
        <v>5485629</v>
      </c>
      <c r="Q11" s="105">
        <v>4886811</v>
      </c>
      <c r="R11" s="105">
        <v>598818</v>
      </c>
      <c r="S11" s="106">
        <v>758661</v>
      </c>
      <c r="T11" s="107">
        <v>248481</v>
      </c>
      <c r="U11" s="108">
        <v>997946</v>
      </c>
      <c r="V11" s="108">
        <v>4181042</v>
      </c>
      <c r="W11" s="108">
        <v>58160</v>
      </c>
      <c r="X11" s="107">
        <v>2477173</v>
      </c>
      <c r="Y11" s="109">
        <v>1619965</v>
      </c>
    </row>
    <row r="12" spans="1:25" ht="15" customHeight="1" x14ac:dyDescent="0.25">
      <c r="A12" s="93">
        <f t="shared" si="0"/>
        <v>2008</v>
      </c>
      <c r="B12" s="94">
        <v>1</v>
      </c>
      <c r="C12" s="110">
        <f>(O12/$N12*100)</f>
        <v>47.80462032614647</v>
      </c>
      <c r="D12" s="110">
        <f>(P12/$N12*100)</f>
        <v>43.381084718964694</v>
      </c>
      <c r="E12" s="110">
        <f>(Q12/$N12*100)</f>
        <v>39.090508081303582</v>
      </c>
      <c r="F12" s="110">
        <f>R12/$O12*100</f>
        <v>8.9752342103936851</v>
      </c>
      <c r="G12" s="111">
        <f>S12/$O12*100</f>
        <v>9.2533641664806687</v>
      </c>
      <c r="H12" s="112">
        <f>T12/$P12*100</f>
        <v>4.6004793277942495</v>
      </c>
      <c r="I12" s="113">
        <f>U12/$P12*100</f>
        <v>17.332689228720792</v>
      </c>
      <c r="J12" s="113">
        <f>V12/$P12*100</f>
        <v>77.519144170339331</v>
      </c>
      <c r="K12" s="113">
        <f>W12/$P12*100</f>
        <v>0.54768727314561616</v>
      </c>
      <c r="L12" s="112">
        <f>X12/$V12*100</f>
        <v>63.460981082427722</v>
      </c>
      <c r="M12" s="114">
        <f>Y12/$V12*100</f>
        <v>34.710835117095598</v>
      </c>
      <c r="N12" s="104">
        <v>12783643</v>
      </c>
      <c r="O12" s="105">
        <f t="shared" si="1"/>
        <v>6111172</v>
      </c>
      <c r="P12" s="105">
        <f t="shared" si="2"/>
        <v>5545683</v>
      </c>
      <c r="Q12" s="105">
        <v>4997191</v>
      </c>
      <c r="R12" s="105">
        <v>548492</v>
      </c>
      <c r="S12" s="106">
        <v>565489</v>
      </c>
      <c r="T12" s="107">
        <v>255128</v>
      </c>
      <c r="U12" s="108">
        <v>961216</v>
      </c>
      <c r="V12" s="108">
        <v>4298966</v>
      </c>
      <c r="W12" s="108">
        <v>30373</v>
      </c>
      <c r="X12" s="107">
        <v>2728166</v>
      </c>
      <c r="Y12" s="109">
        <v>1492207</v>
      </c>
    </row>
    <row r="13" spans="1:25" ht="15" customHeight="1" x14ac:dyDescent="0.25">
      <c r="A13" s="93">
        <f t="shared" si="0"/>
        <v>2009</v>
      </c>
      <c r="B13" s="94">
        <v>1</v>
      </c>
      <c r="C13" s="110">
        <f>(O13/$N13*100)</f>
        <v>49.084941720113761</v>
      </c>
      <c r="D13" s="110">
        <f>(P13/$N13*100)</f>
        <v>44.820023435823138</v>
      </c>
      <c r="E13" s="110">
        <f>(Q13/$N13*100)</f>
        <v>40.009439751741816</v>
      </c>
      <c r="F13" s="110">
        <f>R13/$O13*100</f>
        <v>9.8005284625000719</v>
      </c>
      <c r="G13" s="111">
        <f>S13/$O13*100</f>
        <v>8.6888527007112071</v>
      </c>
      <c r="H13" s="112">
        <f>T13/$P13*100</f>
        <v>4.8266856908143634</v>
      </c>
      <c r="I13" s="113">
        <f>U13/$P13*100</f>
        <v>17.73737164104892</v>
      </c>
      <c r="J13" s="113">
        <f>V13/$P13*100</f>
        <v>76.701454914931801</v>
      </c>
      <c r="K13" s="113">
        <f>W13/$P13*100</f>
        <v>0.73448775320492032</v>
      </c>
      <c r="L13" s="112">
        <f>X13/$V13*100</f>
        <v>64.596252424478692</v>
      </c>
      <c r="M13" s="114">
        <f>Y13/$V13*100</f>
        <v>33.235053914634001</v>
      </c>
      <c r="N13" s="104">
        <v>12900763</v>
      </c>
      <c r="O13" s="105">
        <f t="shared" si="1"/>
        <v>6332332</v>
      </c>
      <c r="P13" s="105">
        <f t="shared" si="2"/>
        <v>5782125</v>
      </c>
      <c r="Q13" s="105">
        <v>5161523</v>
      </c>
      <c r="R13" s="105">
        <v>620602</v>
      </c>
      <c r="S13" s="106">
        <v>550207</v>
      </c>
      <c r="T13" s="107">
        <v>279085</v>
      </c>
      <c r="U13" s="108">
        <v>1025597</v>
      </c>
      <c r="V13" s="108">
        <v>4434974</v>
      </c>
      <c r="W13" s="108">
        <v>42469</v>
      </c>
      <c r="X13" s="107">
        <v>2864827</v>
      </c>
      <c r="Y13" s="109">
        <v>1473966</v>
      </c>
    </row>
    <row r="14" spans="1:25" ht="15" customHeight="1" x14ac:dyDescent="0.25">
      <c r="A14" s="93">
        <f t="shared" si="0"/>
        <v>2010</v>
      </c>
      <c r="B14" s="94">
        <v>1</v>
      </c>
      <c r="C14" s="110">
        <f>(O14/$N14*100)</f>
        <v>48.337825813809999</v>
      </c>
      <c r="D14" s="110">
        <f>(P14/$N14*100)</f>
        <v>44.261023820928685</v>
      </c>
      <c r="E14" s="110">
        <f>(Q14/$N14*100)</f>
        <v>39.548346287436239</v>
      </c>
      <c r="F14" s="110">
        <f>R14/$O14*100</f>
        <v>9.7494611190105438</v>
      </c>
      <c r="G14" s="111">
        <f>S14/$O14*100</f>
        <v>8.4339788235088164</v>
      </c>
      <c r="H14" s="112">
        <f>T14/$P14*100</f>
        <v>4.4548231487783188</v>
      </c>
      <c r="I14" s="113">
        <f>U14/$P14*100</f>
        <v>17.959476359935458</v>
      </c>
      <c r="J14" s="113">
        <f>V14/$P14*100</f>
        <v>76.890603829488157</v>
      </c>
      <c r="K14" s="113">
        <f>W14/$P14*100</f>
        <v>0.6950966617980644</v>
      </c>
      <c r="L14" s="112">
        <f>X14/$V14*100</f>
        <v>66.896584459528185</v>
      </c>
      <c r="M14" s="114">
        <f>Y14/$V14*100</f>
        <v>32.294476503043498</v>
      </c>
      <c r="N14" s="104">
        <v>12999871</v>
      </c>
      <c r="O14" s="105">
        <f t="shared" si="1"/>
        <v>6283855</v>
      </c>
      <c r="P14" s="105">
        <f t="shared" si="2"/>
        <v>5753876</v>
      </c>
      <c r="Q14" s="105">
        <v>5141234</v>
      </c>
      <c r="R14" s="105">
        <v>612642</v>
      </c>
      <c r="S14" s="106">
        <v>529979</v>
      </c>
      <c r="T14" s="107">
        <v>256325</v>
      </c>
      <c r="U14" s="108">
        <v>1033366</v>
      </c>
      <c r="V14" s="108">
        <v>4424190</v>
      </c>
      <c r="W14" s="108">
        <v>39995</v>
      </c>
      <c r="X14" s="107">
        <v>2959632</v>
      </c>
      <c r="Y14" s="109">
        <v>1428769</v>
      </c>
    </row>
    <row r="15" spans="1:25" ht="15" customHeight="1" x14ac:dyDescent="0.25">
      <c r="A15" s="93">
        <f t="shared" si="0"/>
        <v>2011</v>
      </c>
      <c r="B15" s="94">
        <v>1</v>
      </c>
      <c r="C15" s="110">
        <f>(O15/$N15*100)</f>
        <v>47.724364397332678</v>
      </c>
      <c r="D15" s="110">
        <f>(P15/$N15*100)</f>
        <v>43.95358968986902</v>
      </c>
      <c r="E15" s="110">
        <f>(Q15/$N15*100)</f>
        <v>39.60924858916151</v>
      </c>
      <c r="F15" s="110">
        <f>R15/$O15*100</f>
        <v>9.1029836763008145</v>
      </c>
      <c r="G15" s="111">
        <f>S15/$O15*100</f>
        <v>7.9011522837052262</v>
      </c>
      <c r="H15" s="112">
        <f>T15/$P15*100</f>
        <v>4.2376689754631096</v>
      </c>
      <c r="I15" s="113">
        <f>U15/$P15*100</f>
        <v>16.779865613489999</v>
      </c>
      <c r="J15" s="113">
        <f>V15/$P15*100</f>
        <v>78.017065047399726</v>
      </c>
      <c r="K15" s="113">
        <f>W15/$P15*100</f>
        <v>0.9654003636471653</v>
      </c>
      <c r="L15" s="112">
        <f>X15/$V15*100</f>
        <v>65.944052269419785</v>
      </c>
      <c r="M15" s="114">
        <f>Y15/$V15*100</f>
        <v>33.188004431785593</v>
      </c>
      <c r="N15" s="104">
        <v>13097176</v>
      </c>
      <c r="O15" s="105">
        <f t="shared" si="1"/>
        <v>6250544</v>
      </c>
      <c r="P15" s="105">
        <f t="shared" si="2"/>
        <v>5756679</v>
      </c>
      <c r="Q15" s="105">
        <v>5187693</v>
      </c>
      <c r="R15" s="105">
        <v>568986</v>
      </c>
      <c r="S15" s="106">
        <v>493865</v>
      </c>
      <c r="T15" s="107">
        <v>243949</v>
      </c>
      <c r="U15" s="108">
        <v>965963</v>
      </c>
      <c r="V15" s="108">
        <v>4491192</v>
      </c>
      <c r="W15" s="108">
        <v>55575</v>
      </c>
      <c r="X15" s="107">
        <v>2961674</v>
      </c>
      <c r="Y15" s="109">
        <v>1490537</v>
      </c>
    </row>
    <row r="16" spans="1:25" ht="15" customHeight="1" x14ac:dyDescent="0.25">
      <c r="A16" s="93">
        <f t="shared" si="0"/>
        <v>2012</v>
      </c>
      <c r="B16" s="94">
        <v>1</v>
      </c>
      <c r="C16" s="110">
        <f>(O16/$N16*100)</f>
        <v>47.20063985201412</v>
      </c>
      <c r="D16" s="110">
        <f>(P16/$N16*100)</f>
        <v>43.641679230708888</v>
      </c>
      <c r="E16" s="110">
        <f>(Q16/$N16*100)</f>
        <v>39.579995081095923</v>
      </c>
      <c r="F16" s="110">
        <f>R16/$O16*100</f>
        <v>8.6051463758698521</v>
      </c>
      <c r="G16" s="111">
        <f>S16/$O16*100</f>
        <v>7.540068593272176</v>
      </c>
      <c r="H16" s="112">
        <f>T16/$P16*100</f>
        <v>2.5565824253340743</v>
      </c>
      <c r="I16" s="113">
        <f>U16/$P16*100</f>
        <v>18.756638120358964</v>
      </c>
      <c r="J16" s="113">
        <f>V16/$P16*100</f>
        <v>78.399804059200818</v>
      </c>
      <c r="K16" s="113">
        <f>W16/$P16*100</f>
        <v>0.24718578462713015</v>
      </c>
      <c r="L16" s="112">
        <f>X16/$V16*100</f>
        <v>67.604388411829234</v>
      </c>
      <c r="M16" s="114">
        <f>Y16/$V16*100</f>
        <v>31.731709204414667</v>
      </c>
      <c r="N16" s="104">
        <v>13181798</v>
      </c>
      <c r="O16" s="105">
        <f t="shared" si="1"/>
        <v>6221893</v>
      </c>
      <c r="P16" s="105">
        <f t="shared" si="2"/>
        <v>5752758</v>
      </c>
      <c r="Q16" s="105">
        <v>5217355</v>
      </c>
      <c r="R16" s="105">
        <v>535403</v>
      </c>
      <c r="S16" s="106">
        <v>469135</v>
      </c>
      <c r="T16" s="107">
        <v>147074</v>
      </c>
      <c r="U16" s="108">
        <v>1079024</v>
      </c>
      <c r="V16" s="108">
        <v>4510151</v>
      </c>
      <c r="W16" s="108">
        <v>14220</v>
      </c>
      <c r="X16" s="107">
        <v>3049060</v>
      </c>
      <c r="Y16" s="109">
        <v>1431148</v>
      </c>
    </row>
    <row r="17" spans="1:25" ht="15" customHeight="1" x14ac:dyDescent="0.25">
      <c r="A17" s="93">
        <f t="shared" si="0"/>
        <v>2013</v>
      </c>
      <c r="B17" s="94">
        <v>1</v>
      </c>
      <c r="C17" s="110">
        <f>(O17/$N17*100)</f>
        <v>47.618531501270056</v>
      </c>
      <c r="D17" s="110">
        <f>(P17/$N17*100)</f>
        <v>43.393107513741533</v>
      </c>
      <c r="E17" s="110">
        <f>(Q17/$N17*100)</f>
        <v>39.109607373292974</v>
      </c>
      <c r="F17" s="110">
        <f>R17/$O17*100</f>
        <v>8.9954477918629276</v>
      </c>
      <c r="G17" s="111">
        <f>S17/$O17*100</f>
        <v>8.8734865488572048</v>
      </c>
      <c r="H17" s="112">
        <f>T17/$P17*100</f>
        <v>3.1581330081644903</v>
      </c>
      <c r="I17" s="113">
        <f>U17/$P17*100</f>
        <v>18.38956430034639</v>
      </c>
      <c r="J17" s="113">
        <f>V17/$P17*100</f>
        <v>77.804867472303698</v>
      </c>
      <c r="K17" s="113">
        <f>W17/$P17*100</f>
        <v>0.64743521918542424</v>
      </c>
      <c r="L17" s="112">
        <f>X17/$V17*100</f>
        <v>69.546131254271998</v>
      </c>
      <c r="M17" s="114">
        <f>Y17/$V17*100</f>
        <v>29.765713233461462</v>
      </c>
      <c r="N17" s="104">
        <v>13286004</v>
      </c>
      <c r="O17" s="105">
        <f t="shared" si="1"/>
        <v>6326600</v>
      </c>
      <c r="P17" s="105">
        <f t="shared" si="2"/>
        <v>5765210</v>
      </c>
      <c r="Q17" s="105">
        <v>5196104</v>
      </c>
      <c r="R17" s="105">
        <v>569106</v>
      </c>
      <c r="S17" s="106">
        <v>561390</v>
      </c>
      <c r="T17" s="107">
        <v>182073</v>
      </c>
      <c r="U17" s="108">
        <v>1060197</v>
      </c>
      <c r="V17" s="108">
        <v>4485614</v>
      </c>
      <c r="W17" s="108">
        <v>37326</v>
      </c>
      <c r="X17" s="107">
        <v>3119571</v>
      </c>
      <c r="Y17" s="109">
        <v>1335175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17">
    <cfRule type="cellIs" dxfId="3" priority="14" stopIfTrue="1" operator="equal">
      <formula>"n.d."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Y17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0" width="11.42578125" style="103"/>
    <col min="241" max="242" width="8.7109375" style="103" customWidth="1"/>
    <col min="243" max="248" width="10.7109375" style="103" customWidth="1"/>
    <col min="249" max="254" width="11.42578125" style="103"/>
    <col min="255" max="260" width="10.7109375" style="103" customWidth="1"/>
    <col min="261" max="496" width="11.42578125" style="103"/>
    <col min="497" max="498" width="8.7109375" style="103" customWidth="1"/>
    <col min="499" max="504" width="10.7109375" style="103" customWidth="1"/>
    <col min="505" max="510" width="11.42578125" style="103"/>
    <col min="511" max="516" width="10.7109375" style="103" customWidth="1"/>
    <col min="517" max="752" width="11.42578125" style="103"/>
    <col min="753" max="754" width="8.7109375" style="103" customWidth="1"/>
    <col min="755" max="760" width="10.7109375" style="103" customWidth="1"/>
    <col min="761" max="766" width="11.42578125" style="103"/>
    <col min="767" max="772" width="10.7109375" style="103" customWidth="1"/>
    <col min="773" max="1008" width="11.42578125" style="103"/>
    <col min="1009" max="1010" width="8.7109375" style="103" customWidth="1"/>
    <col min="1011" max="1016" width="10.7109375" style="103" customWidth="1"/>
    <col min="1017" max="1022" width="11.42578125" style="103"/>
    <col min="1023" max="1028" width="10.7109375" style="103" customWidth="1"/>
    <col min="1029" max="1264" width="11.42578125" style="103"/>
    <col min="1265" max="1266" width="8.7109375" style="103" customWidth="1"/>
    <col min="1267" max="1272" width="10.7109375" style="103" customWidth="1"/>
    <col min="1273" max="1278" width="11.42578125" style="103"/>
    <col min="1279" max="1284" width="10.7109375" style="103" customWidth="1"/>
    <col min="1285" max="1520" width="11.42578125" style="103"/>
    <col min="1521" max="1522" width="8.7109375" style="103" customWidth="1"/>
    <col min="1523" max="1528" width="10.7109375" style="103" customWidth="1"/>
    <col min="1529" max="1534" width="11.42578125" style="103"/>
    <col min="1535" max="1540" width="10.7109375" style="103" customWidth="1"/>
    <col min="1541" max="1776" width="11.42578125" style="103"/>
    <col min="1777" max="1778" width="8.7109375" style="103" customWidth="1"/>
    <col min="1779" max="1784" width="10.7109375" style="103" customWidth="1"/>
    <col min="1785" max="1790" width="11.42578125" style="103"/>
    <col min="1791" max="1796" width="10.7109375" style="103" customWidth="1"/>
    <col min="1797" max="2032" width="11.42578125" style="103"/>
    <col min="2033" max="2034" width="8.7109375" style="103" customWidth="1"/>
    <col min="2035" max="2040" width="10.7109375" style="103" customWidth="1"/>
    <col min="2041" max="2046" width="11.42578125" style="103"/>
    <col min="2047" max="2052" width="10.7109375" style="103" customWidth="1"/>
    <col min="2053" max="2288" width="11.42578125" style="103"/>
    <col min="2289" max="2290" width="8.7109375" style="103" customWidth="1"/>
    <col min="2291" max="2296" width="10.7109375" style="103" customWidth="1"/>
    <col min="2297" max="2302" width="11.42578125" style="103"/>
    <col min="2303" max="2308" width="10.7109375" style="103" customWidth="1"/>
    <col min="2309" max="2544" width="11.42578125" style="103"/>
    <col min="2545" max="2546" width="8.7109375" style="103" customWidth="1"/>
    <col min="2547" max="2552" width="10.7109375" style="103" customWidth="1"/>
    <col min="2553" max="2558" width="11.42578125" style="103"/>
    <col min="2559" max="2564" width="10.7109375" style="103" customWidth="1"/>
    <col min="2565" max="2800" width="11.42578125" style="103"/>
    <col min="2801" max="2802" width="8.7109375" style="103" customWidth="1"/>
    <col min="2803" max="2808" width="10.7109375" style="103" customWidth="1"/>
    <col min="2809" max="2814" width="11.42578125" style="103"/>
    <col min="2815" max="2820" width="10.7109375" style="103" customWidth="1"/>
    <col min="2821" max="3056" width="11.42578125" style="103"/>
    <col min="3057" max="3058" width="8.7109375" style="103" customWidth="1"/>
    <col min="3059" max="3064" width="10.7109375" style="103" customWidth="1"/>
    <col min="3065" max="3070" width="11.42578125" style="103"/>
    <col min="3071" max="3076" width="10.7109375" style="103" customWidth="1"/>
    <col min="3077" max="3312" width="11.42578125" style="103"/>
    <col min="3313" max="3314" width="8.7109375" style="103" customWidth="1"/>
    <col min="3315" max="3320" width="10.7109375" style="103" customWidth="1"/>
    <col min="3321" max="3326" width="11.42578125" style="103"/>
    <col min="3327" max="3332" width="10.7109375" style="103" customWidth="1"/>
    <col min="3333" max="3568" width="11.42578125" style="103"/>
    <col min="3569" max="3570" width="8.7109375" style="103" customWidth="1"/>
    <col min="3571" max="3576" width="10.7109375" style="103" customWidth="1"/>
    <col min="3577" max="3582" width="11.42578125" style="103"/>
    <col min="3583" max="3588" width="10.7109375" style="103" customWidth="1"/>
    <col min="3589" max="3824" width="11.42578125" style="103"/>
    <col min="3825" max="3826" width="8.7109375" style="103" customWidth="1"/>
    <col min="3827" max="3832" width="10.7109375" style="103" customWidth="1"/>
    <col min="3833" max="3838" width="11.42578125" style="103"/>
    <col min="3839" max="3844" width="10.7109375" style="103" customWidth="1"/>
    <col min="3845" max="4080" width="11.42578125" style="103"/>
    <col min="4081" max="4082" width="8.7109375" style="103" customWidth="1"/>
    <col min="4083" max="4088" width="10.7109375" style="103" customWidth="1"/>
    <col min="4089" max="4094" width="11.42578125" style="103"/>
    <col min="4095" max="4100" width="10.7109375" style="103" customWidth="1"/>
    <col min="4101" max="4336" width="11.42578125" style="103"/>
    <col min="4337" max="4338" width="8.7109375" style="103" customWidth="1"/>
    <col min="4339" max="4344" width="10.7109375" style="103" customWidth="1"/>
    <col min="4345" max="4350" width="11.42578125" style="103"/>
    <col min="4351" max="4356" width="10.7109375" style="103" customWidth="1"/>
    <col min="4357" max="4592" width="11.42578125" style="103"/>
    <col min="4593" max="4594" width="8.7109375" style="103" customWidth="1"/>
    <col min="4595" max="4600" width="10.7109375" style="103" customWidth="1"/>
    <col min="4601" max="4606" width="11.42578125" style="103"/>
    <col min="4607" max="4612" width="10.7109375" style="103" customWidth="1"/>
    <col min="4613" max="4848" width="11.42578125" style="103"/>
    <col min="4849" max="4850" width="8.7109375" style="103" customWidth="1"/>
    <col min="4851" max="4856" width="10.7109375" style="103" customWidth="1"/>
    <col min="4857" max="4862" width="11.42578125" style="103"/>
    <col min="4863" max="4868" width="10.7109375" style="103" customWidth="1"/>
    <col min="4869" max="5104" width="11.42578125" style="103"/>
    <col min="5105" max="5106" width="8.7109375" style="103" customWidth="1"/>
    <col min="5107" max="5112" width="10.7109375" style="103" customWidth="1"/>
    <col min="5113" max="5118" width="11.42578125" style="103"/>
    <col min="5119" max="5124" width="10.7109375" style="103" customWidth="1"/>
    <col min="5125" max="5360" width="11.42578125" style="103"/>
    <col min="5361" max="5362" width="8.7109375" style="103" customWidth="1"/>
    <col min="5363" max="5368" width="10.7109375" style="103" customWidth="1"/>
    <col min="5369" max="5374" width="11.42578125" style="103"/>
    <col min="5375" max="5380" width="10.7109375" style="103" customWidth="1"/>
    <col min="5381" max="5616" width="11.42578125" style="103"/>
    <col min="5617" max="5618" width="8.7109375" style="103" customWidth="1"/>
    <col min="5619" max="5624" width="10.7109375" style="103" customWidth="1"/>
    <col min="5625" max="5630" width="11.42578125" style="103"/>
    <col min="5631" max="5636" width="10.7109375" style="103" customWidth="1"/>
    <col min="5637" max="5872" width="11.42578125" style="103"/>
    <col min="5873" max="5874" width="8.7109375" style="103" customWidth="1"/>
    <col min="5875" max="5880" width="10.7109375" style="103" customWidth="1"/>
    <col min="5881" max="5886" width="11.42578125" style="103"/>
    <col min="5887" max="5892" width="10.7109375" style="103" customWidth="1"/>
    <col min="5893" max="6128" width="11.42578125" style="103"/>
    <col min="6129" max="6130" width="8.7109375" style="103" customWidth="1"/>
    <col min="6131" max="6136" width="10.7109375" style="103" customWidth="1"/>
    <col min="6137" max="6142" width="11.42578125" style="103"/>
    <col min="6143" max="6148" width="10.7109375" style="103" customWidth="1"/>
    <col min="6149" max="6384" width="11.42578125" style="103"/>
    <col min="6385" max="6386" width="8.7109375" style="103" customWidth="1"/>
    <col min="6387" max="6392" width="10.7109375" style="103" customWidth="1"/>
    <col min="6393" max="6398" width="11.42578125" style="103"/>
    <col min="6399" max="6404" width="10.7109375" style="103" customWidth="1"/>
    <col min="6405" max="6640" width="11.42578125" style="103"/>
    <col min="6641" max="6642" width="8.7109375" style="103" customWidth="1"/>
    <col min="6643" max="6648" width="10.7109375" style="103" customWidth="1"/>
    <col min="6649" max="6654" width="11.42578125" style="103"/>
    <col min="6655" max="6660" width="10.7109375" style="103" customWidth="1"/>
    <col min="6661" max="6896" width="11.42578125" style="103"/>
    <col min="6897" max="6898" width="8.7109375" style="103" customWidth="1"/>
    <col min="6899" max="6904" width="10.7109375" style="103" customWidth="1"/>
    <col min="6905" max="6910" width="11.42578125" style="103"/>
    <col min="6911" max="6916" width="10.7109375" style="103" customWidth="1"/>
    <col min="6917" max="7152" width="11.42578125" style="103"/>
    <col min="7153" max="7154" width="8.7109375" style="103" customWidth="1"/>
    <col min="7155" max="7160" width="10.7109375" style="103" customWidth="1"/>
    <col min="7161" max="7166" width="11.42578125" style="103"/>
    <col min="7167" max="7172" width="10.7109375" style="103" customWidth="1"/>
    <col min="7173" max="7408" width="11.42578125" style="103"/>
    <col min="7409" max="7410" width="8.7109375" style="103" customWidth="1"/>
    <col min="7411" max="7416" width="10.7109375" style="103" customWidth="1"/>
    <col min="7417" max="7422" width="11.42578125" style="103"/>
    <col min="7423" max="7428" width="10.7109375" style="103" customWidth="1"/>
    <col min="7429" max="7664" width="11.42578125" style="103"/>
    <col min="7665" max="7666" width="8.7109375" style="103" customWidth="1"/>
    <col min="7667" max="7672" width="10.7109375" style="103" customWidth="1"/>
    <col min="7673" max="7678" width="11.42578125" style="103"/>
    <col min="7679" max="7684" width="10.7109375" style="103" customWidth="1"/>
    <col min="7685" max="7920" width="11.42578125" style="103"/>
    <col min="7921" max="7922" width="8.7109375" style="103" customWidth="1"/>
    <col min="7923" max="7928" width="10.7109375" style="103" customWidth="1"/>
    <col min="7929" max="7934" width="11.42578125" style="103"/>
    <col min="7935" max="7940" width="10.7109375" style="103" customWidth="1"/>
    <col min="7941" max="8176" width="11.42578125" style="103"/>
    <col min="8177" max="8178" width="8.7109375" style="103" customWidth="1"/>
    <col min="8179" max="8184" width="10.7109375" style="103" customWidth="1"/>
    <col min="8185" max="8190" width="11.42578125" style="103"/>
    <col min="8191" max="8196" width="10.7109375" style="103" customWidth="1"/>
    <col min="8197" max="8432" width="11.42578125" style="103"/>
    <col min="8433" max="8434" width="8.7109375" style="103" customWidth="1"/>
    <col min="8435" max="8440" width="10.7109375" style="103" customWidth="1"/>
    <col min="8441" max="8446" width="11.42578125" style="103"/>
    <col min="8447" max="8452" width="10.7109375" style="103" customWidth="1"/>
    <col min="8453" max="8688" width="11.42578125" style="103"/>
    <col min="8689" max="8690" width="8.7109375" style="103" customWidth="1"/>
    <col min="8691" max="8696" width="10.7109375" style="103" customWidth="1"/>
    <col min="8697" max="8702" width="11.42578125" style="103"/>
    <col min="8703" max="8708" width="10.7109375" style="103" customWidth="1"/>
    <col min="8709" max="8944" width="11.42578125" style="103"/>
    <col min="8945" max="8946" width="8.7109375" style="103" customWidth="1"/>
    <col min="8947" max="8952" width="10.7109375" style="103" customWidth="1"/>
    <col min="8953" max="8958" width="11.42578125" style="103"/>
    <col min="8959" max="8964" width="10.7109375" style="103" customWidth="1"/>
    <col min="8965" max="9200" width="11.42578125" style="103"/>
    <col min="9201" max="9202" width="8.7109375" style="103" customWidth="1"/>
    <col min="9203" max="9208" width="10.7109375" style="103" customWidth="1"/>
    <col min="9209" max="9214" width="11.42578125" style="103"/>
    <col min="9215" max="9220" width="10.7109375" style="103" customWidth="1"/>
    <col min="9221" max="9456" width="11.42578125" style="103"/>
    <col min="9457" max="9458" width="8.7109375" style="103" customWidth="1"/>
    <col min="9459" max="9464" width="10.7109375" style="103" customWidth="1"/>
    <col min="9465" max="9470" width="11.42578125" style="103"/>
    <col min="9471" max="9476" width="10.7109375" style="103" customWidth="1"/>
    <col min="9477" max="9712" width="11.42578125" style="103"/>
    <col min="9713" max="9714" width="8.7109375" style="103" customWidth="1"/>
    <col min="9715" max="9720" width="10.7109375" style="103" customWidth="1"/>
    <col min="9721" max="9726" width="11.42578125" style="103"/>
    <col min="9727" max="9732" width="10.7109375" style="103" customWidth="1"/>
    <col min="9733" max="9968" width="11.42578125" style="103"/>
    <col min="9969" max="9970" width="8.7109375" style="103" customWidth="1"/>
    <col min="9971" max="9976" width="10.7109375" style="103" customWidth="1"/>
    <col min="9977" max="9982" width="11.42578125" style="103"/>
    <col min="9983" max="9988" width="10.7109375" style="103" customWidth="1"/>
    <col min="9989" max="10224" width="11.42578125" style="103"/>
    <col min="10225" max="10226" width="8.7109375" style="103" customWidth="1"/>
    <col min="10227" max="10232" width="10.7109375" style="103" customWidth="1"/>
    <col min="10233" max="10238" width="11.42578125" style="103"/>
    <col min="10239" max="10244" width="10.7109375" style="103" customWidth="1"/>
    <col min="10245" max="10480" width="11.42578125" style="103"/>
    <col min="10481" max="10482" width="8.7109375" style="103" customWidth="1"/>
    <col min="10483" max="10488" width="10.7109375" style="103" customWidth="1"/>
    <col min="10489" max="10494" width="11.42578125" style="103"/>
    <col min="10495" max="10500" width="10.7109375" style="103" customWidth="1"/>
    <col min="10501" max="10736" width="11.42578125" style="103"/>
    <col min="10737" max="10738" width="8.7109375" style="103" customWidth="1"/>
    <col min="10739" max="10744" width="10.7109375" style="103" customWidth="1"/>
    <col min="10745" max="10750" width="11.42578125" style="103"/>
    <col min="10751" max="10756" width="10.7109375" style="103" customWidth="1"/>
    <col min="10757" max="10992" width="11.42578125" style="103"/>
    <col min="10993" max="10994" width="8.7109375" style="103" customWidth="1"/>
    <col min="10995" max="11000" width="10.7109375" style="103" customWidth="1"/>
    <col min="11001" max="11006" width="11.42578125" style="103"/>
    <col min="11007" max="11012" width="10.7109375" style="103" customWidth="1"/>
    <col min="11013" max="11248" width="11.42578125" style="103"/>
    <col min="11249" max="11250" width="8.7109375" style="103" customWidth="1"/>
    <col min="11251" max="11256" width="10.7109375" style="103" customWidth="1"/>
    <col min="11257" max="11262" width="11.42578125" style="103"/>
    <col min="11263" max="11268" width="10.7109375" style="103" customWidth="1"/>
    <col min="11269" max="11504" width="11.42578125" style="103"/>
    <col min="11505" max="11506" width="8.7109375" style="103" customWidth="1"/>
    <col min="11507" max="11512" width="10.7109375" style="103" customWidth="1"/>
    <col min="11513" max="11518" width="11.42578125" style="103"/>
    <col min="11519" max="11524" width="10.7109375" style="103" customWidth="1"/>
    <col min="11525" max="11760" width="11.42578125" style="103"/>
    <col min="11761" max="11762" width="8.7109375" style="103" customWidth="1"/>
    <col min="11763" max="11768" width="10.7109375" style="103" customWidth="1"/>
    <col min="11769" max="11774" width="11.42578125" style="103"/>
    <col min="11775" max="11780" width="10.7109375" style="103" customWidth="1"/>
    <col min="11781" max="12016" width="11.42578125" style="103"/>
    <col min="12017" max="12018" width="8.7109375" style="103" customWidth="1"/>
    <col min="12019" max="12024" width="10.7109375" style="103" customWidth="1"/>
    <col min="12025" max="12030" width="11.42578125" style="103"/>
    <col min="12031" max="12036" width="10.7109375" style="103" customWidth="1"/>
    <col min="12037" max="12272" width="11.42578125" style="103"/>
    <col min="12273" max="12274" width="8.7109375" style="103" customWidth="1"/>
    <col min="12275" max="12280" width="10.7109375" style="103" customWidth="1"/>
    <col min="12281" max="12286" width="11.42578125" style="103"/>
    <col min="12287" max="12292" width="10.7109375" style="103" customWidth="1"/>
    <col min="12293" max="12528" width="11.42578125" style="103"/>
    <col min="12529" max="12530" width="8.7109375" style="103" customWidth="1"/>
    <col min="12531" max="12536" width="10.7109375" style="103" customWidth="1"/>
    <col min="12537" max="12542" width="11.42578125" style="103"/>
    <col min="12543" max="12548" width="10.7109375" style="103" customWidth="1"/>
    <col min="12549" max="12784" width="11.42578125" style="103"/>
    <col min="12785" max="12786" width="8.7109375" style="103" customWidth="1"/>
    <col min="12787" max="12792" width="10.7109375" style="103" customWidth="1"/>
    <col min="12793" max="12798" width="11.42578125" style="103"/>
    <col min="12799" max="12804" width="10.7109375" style="103" customWidth="1"/>
    <col min="12805" max="13040" width="11.42578125" style="103"/>
    <col min="13041" max="13042" width="8.7109375" style="103" customWidth="1"/>
    <col min="13043" max="13048" width="10.7109375" style="103" customWidth="1"/>
    <col min="13049" max="13054" width="11.42578125" style="103"/>
    <col min="13055" max="13060" width="10.7109375" style="103" customWidth="1"/>
    <col min="13061" max="13296" width="11.42578125" style="103"/>
    <col min="13297" max="13298" width="8.7109375" style="103" customWidth="1"/>
    <col min="13299" max="13304" width="10.7109375" style="103" customWidth="1"/>
    <col min="13305" max="13310" width="11.42578125" style="103"/>
    <col min="13311" max="13316" width="10.7109375" style="103" customWidth="1"/>
    <col min="13317" max="13552" width="11.42578125" style="103"/>
    <col min="13553" max="13554" width="8.7109375" style="103" customWidth="1"/>
    <col min="13555" max="13560" width="10.7109375" style="103" customWidth="1"/>
    <col min="13561" max="13566" width="11.42578125" style="103"/>
    <col min="13567" max="13572" width="10.7109375" style="103" customWidth="1"/>
    <col min="13573" max="13808" width="11.42578125" style="103"/>
    <col min="13809" max="13810" width="8.7109375" style="103" customWidth="1"/>
    <col min="13811" max="13816" width="10.7109375" style="103" customWidth="1"/>
    <col min="13817" max="13822" width="11.42578125" style="103"/>
    <col min="13823" max="13828" width="10.7109375" style="103" customWidth="1"/>
    <col min="13829" max="14064" width="11.42578125" style="103"/>
    <col min="14065" max="14066" width="8.7109375" style="103" customWidth="1"/>
    <col min="14067" max="14072" width="10.7109375" style="103" customWidth="1"/>
    <col min="14073" max="14078" width="11.42578125" style="103"/>
    <col min="14079" max="14084" width="10.7109375" style="103" customWidth="1"/>
    <col min="14085" max="14320" width="11.42578125" style="103"/>
    <col min="14321" max="14322" width="8.7109375" style="103" customWidth="1"/>
    <col min="14323" max="14328" width="10.7109375" style="103" customWidth="1"/>
    <col min="14329" max="14334" width="11.42578125" style="103"/>
    <col min="14335" max="14340" width="10.7109375" style="103" customWidth="1"/>
    <col min="14341" max="14576" width="11.42578125" style="103"/>
    <col min="14577" max="14578" width="8.7109375" style="103" customWidth="1"/>
    <col min="14579" max="14584" width="10.7109375" style="103" customWidth="1"/>
    <col min="14585" max="14590" width="11.42578125" style="103"/>
    <col min="14591" max="14596" width="10.7109375" style="103" customWidth="1"/>
    <col min="14597" max="14832" width="11.42578125" style="103"/>
    <col min="14833" max="14834" width="8.7109375" style="103" customWidth="1"/>
    <col min="14835" max="14840" width="10.7109375" style="103" customWidth="1"/>
    <col min="14841" max="14846" width="11.42578125" style="103"/>
    <col min="14847" max="14852" width="10.7109375" style="103" customWidth="1"/>
    <col min="14853" max="15088" width="11.42578125" style="103"/>
    <col min="15089" max="15090" width="8.7109375" style="103" customWidth="1"/>
    <col min="15091" max="15096" width="10.7109375" style="103" customWidth="1"/>
    <col min="15097" max="15102" width="11.42578125" style="103"/>
    <col min="15103" max="15108" width="10.7109375" style="103" customWidth="1"/>
    <col min="15109" max="15344" width="11.42578125" style="103"/>
    <col min="15345" max="15346" width="8.7109375" style="103" customWidth="1"/>
    <col min="15347" max="15352" width="10.7109375" style="103" customWidth="1"/>
    <col min="15353" max="15358" width="11.42578125" style="103"/>
    <col min="15359" max="15364" width="10.7109375" style="103" customWidth="1"/>
    <col min="15365" max="15600" width="11.42578125" style="103"/>
    <col min="15601" max="15602" width="8.7109375" style="103" customWidth="1"/>
    <col min="15603" max="15608" width="10.7109375" style="103" customWidth="1"/>
    <col min="15609" max="15614" width="11.42578125" style="103"/>
    <col min="15615" max="15620" width="10.7109375" style="103" customWidth="1"/>
    <col min="15621" max="15856" width="11.42578125" style="103"/>
    <col min="15857" max="15858" width="8.7109375" style="103" customWidth="1"/>
    <col min="15859" max="15864" width="10.7109375" style="103" customWidth="1"/>
    <col min="15865" max="15870" width="11.42578125" style="103"/>
    <col min="15871" max="15876" width="10.7109375" style="103" customWidth="1"/>
    <col min="15877" max="16112" width="11.42578125" style="103"/>
    <col min="16113" max="16114" width="8.7109375" style="103" customWidth="1"/>
    <col min="16115" max="16120" width="10.7109375" style="103" customWidth="1"/>
    <col min="16121" max="16126" width="11.42578125" style="103"/>
    <col min="16127" max="16132" width="10.7109375" style="103" customWidth="1"/>
    <col min="16133" max="16384" width="11.42578125" style="103"/>
  </cols>
  <sheetData>
    <row r="1" spans="1:25" s="82" customFormat="1" ht="24.95" customHeight="1" x14ac:dyDescent="0.25">
      <c r="A1" s="136" t="s">
        <v>51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 t="s">
        <v>47</v>
      </c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46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2003</v>
      </c>
      <c r="B7" s="94">
        <v>2</v>
      </c>
      <c r="C7" s="130">
        <v>48.416040509592492</v>
      </c>
      <c r="D7" s="130">
        <v>37.098272357301724</v>
      </c>
      <c r="E7" s="128"/>
      <c r="F7" s="130">
        <v>15.77368610340438</v>
      </c>
      <c r="G7" s="131">
        <v>23.376071304402561</v>
      </c>
      <c r="H7" s="112">
        <v>3.8366243138745681</v>
      </c>
      <c r="I7" s="113">
        <v>23.912939924381757</v>
      </c>
      <c r="J7" s="113">
        <v>70.927683607494643</v>
      </c>
      <c r="K7" s="113">
        <v>1.322752154249035</v>
      </c>
      <c r="L7" s="112">
        <v>56.535268016470276</v>
      </c>
      <c r="M7" s="114">
        <v>43.464731983529738</v>
      </c>
      <c r="N7" s="146"/>
      <c r="O7" s="147"/>
      <c r="P7" s="147"/>
      <c r="Q7" s="147"/>
      <c r="R7" s="147"/>
      <c r="S7" s="148"/>
      <c r="T7" s="98"/>
      <c r="U7" s="97"/>
      <c r="V7" s="97"/>
      <c r="W7" s="97"/>
      <c r="X7" s="98"/>
      <c r="Y7" s="99"/>
    </row>
    <row r="8" spans="1:25" ht="15" customHeight="1" x14ac:dyDescent="0.25">
      <c r="A8" s="93">
        <f>A7+1</f>
        <v>2004</v>
      </c>
      <c r="B8" s="94">
        <v>2</v>
      </c>
      <c r="C8" s="110">
        <f>(O8/$N8*100)</f>
        <v>49.268005552603114</v>
      </c>
      <c r="D8" s="110">
        <f>(P8/$N8*100)</f>
        <v>39.781178408501276</v>
      </c>
      <c r="E8" s="110">
        <f>(Q8/$N8*100)</f>
        <v>32.940994370809804</v>
      </c>
      <c r="F8" s="110">
        <f>R8/$O8*100</f>
        <v>13.883622770944628</v>
      </c>
      <c r="G8" s="111">
        <f>S8/$O8*100</f>
        <v>19.255553452377566</v>
      </c>
      <c r="H8" s="112">
        <f>T8/$P8*100</f>
        <v>4.1671154096868568</v>
      </c>
      <c r="I8" s="113">
        <f>U8/$P8*100</f>
        <v>20.130983026582054</v>
      </c>
      <c r="J8" s="113">
        <f>V8/$P8*100</f>
        <v>74.421991997933489</v>
      </c>
      <c r="K8" s="113">
        <f>W8/$P8*100</f>
        <v>1.2799095657976034</v>
      </c>
      <c r="L8" s="112">
        <f>X8/$V8*100</f>
        <v>55.331111317239532</v>
      </c>
      <c r="M8" s="114">
        <f>Y8/$V8*100</f>
        <v>43.316610635700982</v>
      </c>
      <c r="N8" s="104">
        <v>12417239</v>
      </c>
      <c r="O8" s="105">
        <f t="shared" ref="O8:O17" si="0">P8+S8</f>
        <v>6117726</v>
      </c>
      <c r="P8" s="105">
        <f t="shared" ref="P8:P17" si="1">Q8+R8</f>
        <v>4939724</v>
      </c>
      <c r="Q8" s="105">
        <v>4090362</v>
      </c>
      <c r="R8" s="105">
        <v>849362</v>
      </c>
      <c r="S8" s="106">
        <v>1178002</v>
      </c>
      <c r="T8" s="107">
        <v>205844</v>
      </c>
      <c r="U8" s="108">
        <v>994415</v>
      </c>
      <c r="V8" s="108">
        <v>3676241</v>
      </c>
      <c r="W8" s="108">
        <v>63224</v>
      </c>
      <c r="X8" s="107">
        <v>2034105</v>
      </c>
      <c r="Y8" s="109">
        <v>1592423</v>
      </c>
    </row>
    <row r="9" spans="1:25" ht="15" customHeight="1" x14ac:dyDescent="0.25">
      <c r="A9" s="93">
        <f t="shared" ref="A9:A17" si="2">A8+1</f>
        <v>2005</v>
      </c>
      <c r="B9" s="94">
        <v>2</v>
      </c>
      <c r="C9" s="110">
        <f>(O9/$N9*100)</f>
        <v>48.355111278413318</v>
      </c>
      <c r="D9" s="110">
        <f>(P9/$N9*100)</f>
        <v>40.350329004894547</v>
      </c>
      <c r="E9" s="110">
        <f>(Q9/$N9*100)</f>
        <v>34.308723991876008</v>
      </c>
      <c r="F9" s="110">
        <f>R9/$O9*100</f>
        <v>12.494242807617379</v>
      </c>
      <c r="G9" s="111">
        <f>S9/$O9*100</f>
        <v>16.554159553950321</v>
      </c>
      <c r="H9" s="112">
        <f>T9/$P9*100</f>
        <v>3.8336746792077712</v>
      </c>
      <c r="I9" s="113">
        <f>U9/$P9*100</f>
        <v>20.986863939448693</v>
      </c>
      <c r="J9" s="113">
        <f>V9/$P9*100</f>
        <v>74.409310677915087</v>
      </c>
      <c r="K9" s="113">
        <f>W9/$P9*100</f>
        <v>0.77015070342845293</v>
      </c>
      <c r="L9" s="112">
        <f>X9/$V9*100</f>
        <v>55.63244528488562</v>
      </c>
      <c r="M9" s="114">
        <f>Y9/$V9*100</f>
        <v>43.290566579696964</v>
      </c>
      <c r="N9" s="104">
        <v>12522914</v>
      </c>
      <c r="O9" s="105">
        <f t="shared" si="0"/>
        <v>6055469</v>
      </c>
      <c r="P9" s="105">
        <f t="shared" si="1"/>
        <v>5053037</v>
      </c>
      <c r="Q9" s="105">
        <v>4296452</v>
      </c>
      <c r="R9" s="105">
        <v>756585</v>
      </c>
      <c r="S9" s="106">
        <v>1002432</v>
      </c>
      <c r="T9" s="107">
        <v>193717</v>
      </c>
      <c r="U9" s="108">
        <v>1060474</v>
      </c>
      <c r="V9" s="108">
        <v>3759930</v>
      </c>
      <c r="W9" s="108">
        <v>38916</v>
      </c>
      <c r="X9" s="107">
        <v>2091741</v>
      </c>
      <c r="Y9" s="109">
        <v>1627695</v>
      </c>
    </row>
    <row r="10" spans="1:25" ht="15" customHeight="1" x14ac:dyDescent="0.25">
      <c r="A10" s="93">
        <f t="shared" si="2"/>
        <v>2006</v>
      </c>
      <c r="B10" s="94">
        <v>2</v>
      </c>
      <c r="C10" s="110">
        <f>(O10/$N10*100)</f>
        <v>49.763393026272382</v>
      </c>
      <c r="D10" s="110">
        <f>(P10/$N10*100)</f>
        <v>43.198141954039293</v>
      </c>
      <c r="E10" s="110">
        <f>(Q10/$N10*100)</f>
        <v>37.137720587081404</v>
      </c>
      <c r="F10" s="110">
        <f>R10/$O10*100</f>
        <v>12.178472966580715</v>
      </c>
      <c r="G10" s="111">
        <f>S10/$O10*100</f>
        <v>13.19293294323197</v>
      </c>
      <c r="H10" s="112">
        <f>T10/$P10*100</f>
        <v>3.8315422602967435</v>
      </c>
      <c r="I10" s="113">
        <f>U10/$P10*100</f>
        <v>19.384760357289899</v>
      </c>
      <c r="J10" s="113">
        <f>V10/$P10*100</f>
        <v>76.123356164835968</v>
      </c>
      <c r="K10" s="113">
        <f>W10/$P10*100</f>
        <v>0.66034121757739483</v>
      </c>
      <c r="L10" s="112">
        <f>X10/$V10*100</f>
        <v>57.688792480115694</v>
      </c>
      <c r="M10" s="114">
        <f>Y10/$V10*100</f>
        <v>40.663653892504222</v>
      </c>
      <c r="N10" s="104">
        <v>12617126</v>
      </c>
      <c r="O10" s="105">
        <f t="shared" si="0"/>
        <v>6278710</v>
      </c>
      <c r="P10" s="105">
        <f t="shared" si="1"/>
        <v>5450364</v>
      </c>
      <c r="Q10" s="105">
        <v>4685713</v>
      </c>
      <c r="R10" s="105">
        <v>764651</v>
      </c>
      <c r="S10" s="106">
        <v>828346</v>
      </c>
      <c r="T10" s="107">
        <v>208833</v>
      </c>
      <c r="U10" s="108">
        <v>1056540</v>
      </c>
      <c r="V10" s="108">
        <v>4149000</v>
      </c>
      <c r="W10" s="108">
        <v>35991</v>
      </c>
      <c r="X10" s="107">
        <v>2393508</v>
      </c>
      <c r="Y10" s="109">
        <v>1687135</v>
      </c>
    </row>
    <row r="11" spans="1:25" ht="15" customHeight="1" x14ac:dyDescent="0.25">
      <c r="A11" s="93">
        <f t="shared" si="2"/>
        <v>2007</v>
      </c>
      <c r="B11" s="94">
        <v>2</v>
      </c>
      <c r="C11" s="110">
        <f>(O11/$N11*100)</f>
        <v>49.095822735930298</v>
      </c>
      <c r="D11" s="110">
        <f>(P11/$N11*100)</f>
        <v>44.373806441534157</v>
      </c>
      <c r="E11" s="110">
        <f>(Q11/$N11*100)</f>
        <v>38.975389926543357</v>
      </c>
      <c r="F11" s="110">
        <f>R11/$O11*100</f>
        <v>10.995673794952062</v>
      </c>
      <c r="G11" s="111">
        <f>S11/$O11*100</f>
        <v>9.6179593929900076</v>
      </c>
      <c r="H11" s="112">
        <f>T11/$P11*100</f>
        <v>4.2458127864215589</v>
      </c>
      <c r="I11" s="113">
        <f>U11/$P11*100</f>
        <v>17.94308102558</v>
      </c>
      <c r="J11" s="113">
        <f>V11/$P11*100</f>
        <v>77.12257877600085</v>
      </c>
      <c r="K11" s="113">
        <f>W11/$P11*100</f>
        <v>0.68852741199759016</v>
      </c>
      <c r="L11" s="112">
        <f>X11/$V11*100</f>
        <v>60.179555194691872</v>
      </c>
      <c r="M11" s="114">
        <f>Y11/$V11*100</f>
        <v>38.458970228134021</v>
      </c>
      <c r="N11" s="104">
        <v>12725602</v>
      </c>
      <c r="O11" s="105">
        <f t="shared" si="0"/>
        <v>6247739</v>
      </c>
      <c r="P11" s="105">
        <f t="shared" si="1"/>
        <v>5646834</v>
      </c>
      <c r="Q11" s="105">
        <v>4959853</v>
      </c>
      <c r="R11" s="105">
        <v>686981</v>
      </c>
      <c r="S11" s="106">
        <v>600905</v>
      </c>
      <c r="T11" s="107">
        <v>239754</v>
      </c>
      <c r="U11" s="108">
        <v>1013216</v>
      </c>
      <c r="V11" s="108">
        <v>4354984</v>
      </c>
      <c r="W11" s="108">
        <v>38880</v>
      </c>
      <c r="X11" s="107">
        <v>2620810</v>
      </c>
      <c r="Y11" s="109">
        <v>1674882</v>
      </c>
    </row>
    <row r="12" spans="1:25" ht="15" customHeight="1" x14ac:dyDescent="0.25">
      <c r="A12" s="93">
        <f t="shared" si="2"/>
        <v>2008</v>
      </c>
      <c r="B12" s="94">
        <v>2</v>
      </c>
      <c r="C12" s="110">
        <f>(O12/$N12*100)</f>
        <v>47.761091647885934</v>
      </c>
      <c r="D12" s="110">
        <f>(P12/$N12*100)</f>
        <v>43.633605201815421</v>
      </c>
      <c r="E12" s="110">
        <f>(Q12/$N12*100)</f>
        <v>39.474385349408891</v>
      </c>
      <c r="F12" s="110">
        <f>R12/$O12*100</f>
        <v>8.7083852334657283</v>
      </c>
      <c r="G12" s="111">
        <f>S12/$O12*100</f>
        <v>8.6419432715232123</v>
      </c>
      <c r="H12" s="112">
        <f>T12/$P12*100</f>
        <v>4.3092928153561667</v>
      </c>
      <c r="I12" s="113">
        <f>U12/$P12*100</f>
        <v>18.565282876894525</v>
      </c>
      <c r="J12" s="113">
        <f>V12/$P12*100</f>
        <v>76.407515515001208</v>
      </c>
      <c r="K12" s="113">
        <f>W12/$P12*100</f>
        <v>0.71790879274809571</v>
      </c>
      <c r="L12" s="112">
        <f>X12/$V12*100</f>
        <v>65.09509067405061</v>
      </c>
      <c r="M12" s="114">
        <f>Y12/$V12*100</f>
        <v>33.394700005120384</v>
      </c>
      <c r="N12" s="104">
        <v>12828752</v>
      </c>
      <c r="O12" s="105">
        <f t="shared" si="0"/>
        <v>6127152</v>
      </c>
      <c r="P12" s="105">
        <f t="shared" si="1"/>
        <v>5597647</v>
      </c>
      <c r="Q12" s="105">
        <v>5064071</v>
      </c>
      <c r="R12" s="105">
        <v>533576</v>
      </c>
      <c r="S12" s="106">
        <v>529505</v>
      </c>
      <c r="T12" s="107">
        <v>241219</v>
      </c>
      <c r="U12" s="108">
        <v>1039219</v>
      </c>
      <c r="V12" s="108">
        <v>4277023</v>
      </c>
      <c r="W12" s="108">
        <v>40186</v>
      </c>
      <c r="X12" s="107">
        <v>2784132</v>
      </c>
      <c r="Y12" s="109">
        <v>1428299</v>
      </c>
    </row>
    <row r="13" spans="1:25" ht="15" customHeight="1" x14ac:dyDescent="0.25">
      <c r="A13" s="93">
        <f t="shared" si="2"/>
        <v>2009</v>
      </c>
      <c r="B13" s="94">
        <v>2</v>
      </c>
      <c r="C13" s="110">
        <f>(O13/$N13*100)</f>
        <v>48.770903508908376</v>
      </c>
      <c r="D13" s="110">
        <f>(P13/$N13*100)</f>
        <v>44.432196648628512</v>
      </c>
      <c r="E13" s="110">
        <f>(Q13/$N13*100)</f>
        <v>38.812447217172071</v>
      </c>
      <c r="F13" s="110">
        <f>R13/$O13*100</f>
        <v>11.522750302195963</v>
      </c>
      <c r="G13" s="111">
        <f>S13/$O13*100</f>
        <v>8.8960969515099642</v>
      </c>
      <c r="H13" s="112">
        <f>T13/$P13*100</f>
        <v>4.1569248175406237</v>
      </c>
      <c r="I13" s="113">
        <f>U13/$P13*100</f>
        <v>19.535989572157494</v>
      </c>
      <c r="J13" s="113">
        <f>V13/$P13*100</f>
        <v>75.861439555019274</v>
      </c>
      <c r="K13" s="113">
        <f>W13/$P13*100</f>
        <v>0.44564605528261347</v>
      </c>
      <c r="L13" s="112">
        <f>X13/$V13*100</f>
        <v>65.090512863369284</v>
      </c>
      <c r="M13" s="114">
        <f>Y13/$V13*100</f>
        <v>33.881230335768194</v>
      </c>
      <c r="N13" s="104">
        <v>12922053</v>
      </c>
      <c r="O13" s="105">
        <f t="shared" si="0"/>
        <v>6302202</v>
      </c>
      <c r="P13" s="105">
        <f t="shared" si="1"/>
        <v>5741552</v>
      </c>
      <c r="Q13" s="105">
        <v>5015365</v>
      </c>
      <c r="R13" s="105">
        <v>726187</v>
      </c>
      <c r="S13" s="106">
        <v>560650</v>
      </c>
      <c r="T13" s="107">
        <v>238672</v>
      </c>
      <c r="U13" s="108">
        <v>1121669</v>
      </c>
      <c r="V13" s="108">
        <v>4355624</v>
      </c>
      <c r="W13" s="108">
        <v>25587</v>
      </c>
      <c r="X13" s="107">
        <v>2835098</v>
      </c>
      <c r="Y13" s="109">
        <v>1475739</v>
      </c>
    </row>
    <row r="14" spans="1:25" ht="15" customHeight="1" x14ac:dyDescent="0.25">
      <c r="A14" s="93">
        <f t="shared" si="2"/>
        <v>2010</v>
      </c>
      <c r="B14" s="94">
        <v>2</v>
      </c>
      <c r="C14" s="110">
        <f>(O14/$N14*100)</f>
        <v>48.552812916284324</v>
      </c>
      <c r="D14" s="110">
        <f>(P14/$N14*100)</f>
        <v>44.613759147940947</v>
      </c>
      <c r="E14" s="110">
        <f>(Q14/$N14*100)</f>
        <v>39.390399521653215</v>
      </c>
      <c r="F14" s="110">
        <f>R14/$O14*100</f>
        <v>10.758098887687414</v>
      </c>
      <c r="G14" s="111">
        <f>S14/$O14*100</f>
        <v>8.1129259701907817</v>
      </c>
      <c r="H14" s="112">
        <f>T14/$P14*100</f>
        <v>4.2967139749486103</v>
      </c>
      <c r="I14" s="113">
        <f>U14/$P14*100</f>
        <v>18.34006839204373</v>
      </c>
      <c r="J14" s="113">
        <f>V14/$P14*100</f>
        <v>76.795359966636696</v>
      </c>
      <c r="K14" s="113">
        <f>W14/$P14*100</f>
        <v>0.56785766637097557</v>
      </c>
      <c r="L14" s="112">
        <f>X14/$V14*100</f>
        <v>63.169656459134629</v>
      </c>
      <c r="M14" s="114">
        <f>Y14/$V14*100</f>
        <v>35.863149112650866</v>
      </c>
      <c r="N14" s="104">
        <v>13028205</v>
      </c>
      <c r="O14" s="105">
        <f t="shared" si="0"/>
        <v>6325560</v>
      </c>
      <c r="P14" s="105">
        <f t="shared" si="1"/>
        <v>5812372</v>
      </c>
      <c r="Q14" s="105">
        <v>5131862</v>
      </c>
      <c r="R14" s="105">
        <v>680510</v>
      </c>
      <c r="S14" s="106">
        <v>513188</v>
      </c>
      <c r="T14" s="107">
        <v>249741</v>
      </c>
      <c r="U14" s="108">
        <v>1065993</v>
      </c>
      <c r="V14" s="108">
        <v>4463632</v>
      </c>
      <c r="W14" s="108">
        <v>33006</v>
      </c>
      <c r="X14" s="107">
        <v>2819661</v>
      </c>
      <c r="Y14" s="109">
        <v>1600799</v>
      </c>
    </row>
    <row r="15" spans="1:25" ht="15" customHeight="1" x14ac:dyDescent="0.25">
      <c r="A15" s="93">
        <f t="shared" si="2"/>
        <v>2011</v>
      </c>
      <c r="B15" s="94">
        <v>2</v>
      </c>
      <c r="C15" s="110">
        <f>(O15/$N15*100)</f>
        <v>49.055655555425837</v>
      </c>
      <c r="D15" s="110">
        <f>(P15/$N15*100)</f>
        <v>45.188106203906486</v>
      </c>
      <c r="E15" s="110">
        <f>(Q15/$N15*100)</f>
        <v>40.715628220856182</v>
      </c>
      <c r="F15" s="110">
        <f>R15/$O15*100</f>
        <v>9.1171505760371527</v>
      </c>
      <c r="G15" s="111">
        <f>S15/$O15*100</f>
        <v>7.8840029915604157</v>
      </c>
      <c r="H15" s="112">
        <f>T15/$P15*100</f>
        <v>4.9042293625248208</v>
      </c>
      <c r="I15" s="113">
        <f>U15/$P15*100</f>
        <v>16.779842446076088</v>
      </c>
      <c r="J15" s="113">
        <f>V15/$P15*100</f>
        <v>77.597190365471675</v>
      </c>
      <c r="K15" s="113">
        <f>W15/$P15*100</f>
        <v>0.71873782592741631</v>
      </c>
      <c r="L15" s="112">
        <f>X15/$V15*100</f>
        <v>64.754120300702795</v>
      </c>
      <c r="M15" s="114">
        <f>Y15/$V15*100</f>
        <v>34.605194293654193</v>
      </c>
      <c r="N15" s="104">
        <v>13105017</v>
      </c>
      <c r="O15" s="105">
        <f t="shared" si="0"/>
        <v>6428752</v>
      </c>
      <c r="P15" s="105">
        <f t="shared" si="1"/>
        <v>5921909</v>
      </c>
      <c r="Q15" s="105">
        <v>5335790</v>
      </c>
      <c r="R15" s="105">
        <v>586119</v>
      </c>
      <c r="S15" s="106">
        <v>506843</v>
      </c>
      <c r="T15" s="107">
        <v>290424</v>
      </c>
      <c r="U15" s="108">
        <v>993687</v>
      </c>
      <c r="V15" s="108">
        <v>4595235</v>
      </c>
      <c r="W15" s="108">
        <v>42563</v>
      </c>
      <c r="X15" s="107">
        <v>2975604</v>
      </c>
      <c r="Y15" s="109">
        <v>1590190</v>
      </c>
    </row>
    <row r="16" spans="1:25" ht="15" customHeight="1" x14ac:dyDescent="0.25">
      <c r="A16" s="93">
        <f t="shared" si="2"/>
        <v>2012</v>
      </c>
      <c r="B16" s="94">
        <v>2</v>
      </c>
      <c r="C16" s="110">
        <f>(O16/$N16*100)</f>
        <v>47.838132248359265</v>
      </c>
      <c r="D16" s="110">
        <f>(P16/$N16*100)</f>
        <v>44.168956991696398</v>
      </c>
      <c r="E16" s="110">
        <f>(Q16/$N16*100)</f>
        <v>38.811681804422633</v>
      </c>
      <c r="F16" s="110">
        <f>R16/$O16*100</f>
        <v>11.198754916811172</v>
      </c>
      <c r="G16" s="111">
        <f>S16/$O16*100</f>
        <v>7.6699801689868767</v>
      </c>
      <c r="H16" s="112">
        <f>T16/$P16*100</f>
        <v>3.8440050699517614</v>
      </c>
      <c r="I16" s="113">
        <f>U16/$P16*100</f>
        <v>18.454528441702752</v>
      </c>
      <c r="J16" s="113">
        <f>V16/$P16*100</f>
        <v>77.073583535955464</v>
      </c>
      <c r="K16" s="113">
        <f>W16/$P16*100</f>
        <v>0.59432776867968062</v>
      </c>
      <c r="L16" s="112">
        <f>X16/$V16*100</f>
        <v>65.025715029005838</v>
      </c>
      <c r="M16" s="114">
        <f>Y16/$V16*100</f>
        <v>33.246675279107571</v>
      </c>
      <c r="N16" s="104">
        <v>13211007</v>
      </c>
      <c r="O16" s="105">
        <f t="shared" si="0"/>
        <v>6319899</v>
      </c>
      <c r="P16" s="105">
        <f t="shared" si="1"/>
        <v>5835164</v>
      </c>
      <c r="Q16" s="105">
        <v>5127414</v>
      </c>
      <c r="R16" s="105">
        <v>707750</v>
      </c>
      <c r="S16" s="106">
        <v>484735</v>
      </c>
      <c r="T16" s="107">
        <v>224304</v>
      </c>
      <c r="U16" s="108">
        <v>1076852</v>
      </c>
      <c r="V16" s="108">
        <v>4497370</v>
      </c>
      <c r="W16" s="108">
        <v>34680</v>
      </c>
      <c r="X16" s="107">
        <v>2924447</v>
      </c>
      <c r="Y16" s="109">
        <v>1495226</v>
      </c>
    </row>
    <row r="17" spans="1:25" ht="15" customHeight="1" x14ac:dyDescent="0.25">
      <c r="A17" s="93">
        <f t="shared" si="2"/>
        <v>2013</v>
      </c>
      <c r="B17" s="94">
        <v>2</v>
      </c>
      <c r="C17" s="110">
        <f>(O17/$N17*100)</f>
        <v>48.505713126770871</v>
      </c>
      <c r="D17" s="110">
        <f>(P17/$N17*100)</f>
        <v>44.825672298948248</v>
      </c>
      <c r="E17" s="110">
        <f>(Q17/$N17*100)</f>
        <v>39.176459365965101</v>
      </c>
      <c r="F17" s="110">
        <f>R17/$O17*100</f>
        <v>11.646489802590459</v>
      </c>
      <c r="G17" s="111">
        <f>S17/$O17*100</f>
        <v>7.5868193468359975</v>
      </c>
      <c r="H17" s="112">
        <f>T17/$P17*100</f>
        <v>3.5993508574957667</v>
      </c>
      <c r="I17" s="113">
        <f>U17/$P17*100</f>
        <v>19.512857821344838</v>
      </c>
      <c r="J17" s="113">
        <f>V17/$P17*100</f>
        <v>76.520676732738906</v>
      </c>
      <c r="K17" s="113">
        <f>W17/$P17*100</f>
        <v>0.36711458842049266</v>
      </c>
      <c r="L17" s="112">
        <f>X17/$V17*100</f>
        <v>65.284530343119016</v>
      </c>
      <c r="M17" s="114">
        <f>Y17/$V17*100</f>
        <v>33.984942485981179</v>
      </c>
      <c r="N17" s="104">
        <v>13292896</v>
      </c>
      <c r="O17" s="105">
        <f t="shared" si="0"/>
        <v>6447814</v>
      </c>
      <c r="P17" s="105">
        <f t="shared" si="1"/>
        <v>5958630</v>
      </c>
      <c r="Q17" s="105">
        <v>5207686</v>
      </c>
      <c r="R17" s="105">
        <v>750944</v>
      </c>
      <c r="S17" s="106">
        <v>489184</v>
      </c>
      <c r="T17" s="107">
        <v>214472</v>
      </c>
      <c r="U17" s="108">
        <v>1162699</v>
      </c>
      <c r="V17" s="108">
        <v>4559584</v>
      </c>
      <c r="W17" s="108">
        <v>21875</v>
      </c>
      <c r="X17" s="107">
        <v>2976703</v>
      </c>
      <c r="Y17" s="109">
        <v>1549572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17">
    <cfRule type="cellIs" dxfId="2" priority="19" stopIfTrue="1" operator="equal">
      <formula>"n.d."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Y17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0" width="11.42578125" style="103"/>
    <col min="241" max="242" width="8.7109375" style="103" customWidth="1"/>
    <col min="243" max="248" width="10.7109375" style="103" customWidth="1"/>
    <col min="249" max="254" width="11.42578125" style="103"/>
    <col min="255" max="260" width="10.7109375" style="103" customWidth="1"/>
    <col min="261" max="496" width="11.42578125" style="103"/>
    <col min="497" max="498" width="8.7109375" style="103" customWidth="1"/>
    <col min="499" max="504" width="10.7109375" style="103" customWidth="1"/>
    <col min="505" max="510" width="11.42578125" style="103"/>
    <col min="511" max="516" width="10.7109375" style="103" customWidth="1"/>
    <col min="517" max="752" width="11.42578125" style="103"/>
    <col min="753" max="754" width="8.7109375" style="103" customWidth="1"/>
    <col min="755" max="760" width="10.7109375" style="103" customWidth="1"/>
    <col min="761" max="766" width="11.42578125" style="103"/>
    <col min="767" max="772" width="10.7109375" style="103" customWidth="1"/>
    <col min="773" max="1008" width="11.42578125" style="103"/>
    <col min="1009" max="1010" width="8.7109375" style="103" customWidth="1"/>
    <col min="1011" max="1016" width="10.7109375" style="103" customWidth="1"/>
    <col min="1017" max="1022" width="11.42578125" style="103"/>
    <col min="1023" max="1028" width="10.7109375" style="103" customWidth="1"/>
    <col min="1029" max="1264" width="11.42578125" style="103"/>
    <col min="1265" max="1266" width="8.7109375" style="103" customWidth="1"/>
    <col min="1267" max="1272" width="10.7109375" style="103" customWidth="1"/>
    <col min="1273" max="1278" width="11.42578125" style="103"/>
    <col min="1279" max="1284" width="10.7109375" style="103" customWidth="1"/>
    <col min="1285" max="1520" width="11.42578125" style="103"/>
    <col min="1521" max="1522" width="8.7109375" style="103" customWidth="1"/>
    <col min="1523" max="1528" width="10.7109375" style="103" customWidth="1"/>
    <col min="1529" max="1534" width="11.42578125" style="103"/>
    <col min="1535" max="1540" width="10.7109375" style="103" customWidth="1"/>
    <col min="1541" max="1776" width="11.42578125" style="103"/>
    <col min="1777" max="1778" width="8.7109375" style="103" customWidth="1"/>
    <col min="1779" max="1784" width="10.7109375" style="103" customWidth="1"/>
    <col min="1785" max="1790" width="11.42578125" style="103"/>
    <col min="1791" max="1796" width="10.7109375" style="103" customWidth="1"/>
    <col min="1797" max="2032" width="11.42578125" style="103"/>
    <col min="2033" max="2034" width="8.7109375" style="103" customWidth="1"/>
    <col min="2035" max="2040" width="10.7109375" style="103" customWidth="1"/>
    <col min="2041" max="2046" width="11.42578125" style="103"/>
    <col min="2047" max="2052" width="10.7109375" style="103" customWidth="1"/>
    <col min="2053" max="2288" width="11.42578125" style="103"/>
    <col min="2289" max="2290" width="8.7109375" style="103" customWidth="1"/>
    <col min="2291" max="2296" width="10.7109375" style="103" customWidth="1"/>
    <col min="2297" max="2302" width="11.42578125" style="103"/>
    <col min="2303" max="2308" width="10.7109375" style="103" customWidth="1"/>
    <col min="2309" max="2544" width="11.42578125" style="103"/>
    <col min="2545" max="2546" width="8.7109375" style="103" customWidth="1"/>
    <col min="2547" max="2552" width="10.7109375" style="103" customWidth="1"/>
    <col min="2553" max="2558" width="11.42578125" style="103"/>
    <col min="2559" max="2564" width="10.7109375" style="103" customWidth="1"/>
    <col min="2565" max="2800" width="11.42578125" style="103"/>
    <col min="2801" max="2802" width="8.7109375" style="103" customWidth="1"/>
    <col min="2803" max="2808" width="10.7109375" style="103" customWidth="1"/>
    <col min="2809" max="2814" width="11.42578125" style="103"/>
    <col min="2815" max="2820" width="10.7109375" style="103" customWidth="1"/>
    <col min="2821" max="3056" width="11.42578125" style="103"/>
    <col min="3057" max="3058" width="8.7109375" style="103" customWidth="1"/>
    <col min="3059" max="3064" width="10.7109375" style="103" customWidth="1"/>
    <col min="3065" max="3070" width="11.42578125" style="103"/>
    <col min="3071" max="3076" width="10.7109375" style="103" customWidth="1"/>
    <col min="3077" max="3312" width="11.42578125" style="103"/>
    <col min="3313" max="3314" width="8.7109375" style="103" customWidth="1"/>
    <col min="3315" max="3320" width="10.7109375" style="103" customWidth="1"/>
    <col min="3321" max="3326" width="11.42578125" style="103"/>
    <col min="3327" max="3332" width="10.7109375" style="103" customWidth="1"/>
    <col min="3333" max="3568" width="11.42578125" style="103"/>
    <col min="3569" max="3570" width="8.7109375" style="103" customWidth="1"/>
    <col min="3571" max="3576" width="10.7109375" style="103" customWidth="1"/>
    <col min="3577" max="3582" width="11.42578125" style="103"/>
    <col min="3583" max="3588" width="10.7109375" style="103" customWidth="1"/>
    <col min="3589" max="3824" width="11.42578125" style="103"/>
    <col min="3825" max="3826" width="8.7109375" style="103" customWidth="1"/>
    <col min="3827" max="3832" width="10.7109375" style="103" customWidth="1"/>
    <col min="3833" max="3838" width="11.42578125" style="103"/>
    <col min="3839" max="3844" width="10.7109375" style="103" customWidth="1"/>
    <col min="3845" max="4080" width="11.42578125" style="103"/>
    <col min="4081" max="4082" width="8.7109375" style="103" customWidth="1"/>
    <col min="4083" max="4088" width="10.7109375" style="103" customWidth="1"/>
    <col min="4089" max="4094" width="11.42578125" style="103"/>
    <col min="4095" max="4100" width="10.7109375" style="103" customWidth="1"/>
    <col min="4101" max="4336" width="11.42578125" style="103"/>
    <col min="4337" max="4338" width="8.7109375" style="103" customWidth="1"/>
    <col min="4339" max="4344" width="10.7109375" style="103" customWidth="1"/>
    <col min="4345" max="4350" width="11.42578125" style="103"/>
    <col min="4351" max="4356" width="10.7109375" style="103" customWidth="1"/>
    <col min="4357" max="4592" width="11.42578125" style="103"/>
    <col min="4593" max="4594" width="8.7109375" style="103" customWidth="1"/>
    <col min="4595" max="4600" width="10.7109375" style="103" customWidth="1"/>
    <col min="4601" max="4606" width="11.42578125" style="103"/>
    <col min="4607" max="4612" width="10.7109375" style="103" customWidth="1"/>
    <col min="4613" max="4848" width="11.42578125" style="103"/>
    <col min="4849" max="4850" width="8.7109375" style="103" customWidth="1"/>
    <col min="4851" max="4856" width="10.7109375" style="103" customWidth="1"/>
    <col min="4857" max="4862" width="11.42578125" style="103"/>
    <col min="4863" max="4868" width="10.7109375" style="103" customWidth="1"/>
    <col min="4869" max="5104" width="11.42578125" style="103"/>
    <col min="5105" max="5106" width="8.7109375" style="103" customWidth="1"/>
    <col min="5107" max="5112" width="10.7109375" style="103" customWidth="1"/>
    <col min="5113" max="5118" width="11.42578125" style="103"/>
    <col min="5119" max="5124" width="10.7109375" style="103" customWidth="1"/>
    <col min="5125" max="5360" width="11.42578125" style="103"/>
    <col min="5361" max="5362" width="8.7109375" style="103" customWidth="1"/>
    <col min="5363" max="5368" width="10.7109375" style="103" customWidth="1"/>
    <col min="5369" max="5374" width="11.42578125" style="103"/>
    <col min="5375" max="5380" width="10.7109375" style="103" customWidth="1"/>
    <col min="5381" max="5616" width="11.42578125" style="103"/>
    <col min="5617" max="5618" width="8.7109375" style="103" customWidth="1"/>
    <col min="5619" max="5624" width="10.7109375" style="103" customWidth="1"/>
    <col min="5625" max="5630" width="11.42578125" style="103"/>
    <col min="5631" max="5636" width="10.7109375" style="103" customWidth="1"/>
    <col min="5637" max="5872" width="11.42578125" style="103"/>
    <col min="5873" max="5874" width="8.7109375" style="103" customWidth="1"/>
    <col min="5875" max="5880" width="10.7109375" style="103" customWidth="1"/>
    <col min="5881" max="5886" width="11.42578125" style="103"/>
    <col min="5887" max="5892" width="10.7109375" style="103" customWidth="1"/>
    <col min="5893" max="6128" width="11.42578125" style="103"/>
    <col min="6129" max="6130" width="8.7109375" style="103" customWidth="1"/>
    <col min="6131" max="6136" width="10.7109375" style="103" customWidth="1"/>
    <col min="6137" max="6142" width="11.42578125" style="103"/>
    <col min="6143" max="6148" width="10.7109375" style="103" customWidth="1"/>
    <col min="6149" max="6384" width="11.42578125" style="103"/>
    <col min="6385" max="6386" width="8.7109375" style="103" customWidth="1"/>
    <col min="6387" max="6392" width="10.7109375" style="103" customWidth="1"/>
    <col min="6393" max="6398" width="11.42578125" style="103"/>
    <col min="6399" max="6404" width="10.7109375" style="103" customWidth="1"/>
    <col min="6405" max="6640" width="11.42578125" style="103"/>
    <col min="6641" max="6642" width="8.7109375" style="103" customWidth="1"/>
    <col min="6643" max="6648" width="10.7109375" style="103" customWidth="1"/>
    <col min="6649" max="6654" width="11.42578125" style="103"/>
    <col min="6655" max="6660" width="10.7109375" style="103" customWidth="1"/>
    <col min="6661" max="6896" width="11.42578125" style="103"/>
    <col min="6897" max="6898" width="8.7109375" style="103" customWidth="1"/>
    <col min="6899" max="6904" width="10.7109375" style="103" customWidth="1"/>
    <col min="6905" max="6910" width="11.42578125" style="103"/>
    <col min="6911" max="6916" width="10.7109375" style="103" customWidth="1"/>
    <col min="6917" max="7152" width="11.42578125" style="103"/>
    <col min="7153" max="7154" width="8.7109375" style="103" customWidth="1"/>
    <col min="7155" max="7160" width="10.7109375" style="103" customWidth="1"/>
    <col min="7161" max="7166" width="11.42578125" style="103"/>
    <col min="7167" max="7172" width="10.7109375" style="103" customWidth="1"/>
    <col min="7173" max="7408" width="11.42578125" style="103"/>
    <col min="7409" max="7410" width="8.7109375" style="103" customWidth="1"/>
    <col min="7411" max="7416" width="10.7109375" style="103" customWidth="1"/>
    <col min="7417" max="7422" width="11.42578125" style="103"/>
    <col min="7423" max="7428" width="10.7109375" style="103" customWidth="1"/>
    <col min="7429" max="7664" width="11.42578125" style="103"/>
    <col min="7665" max="7666" width="8.7109375" style="103" customWidth="1"/>
    <col min="7667" max="7672" width="10.7109375" style="103" customWidth="1"/>
    <col min="7673" max="7678" width="11.42578125" style="103"/>
    <col min="7679" max="7684" width="10.7109375" style="103" customWidth="1"/>
    <col min="7685" max="7920" width="11.42578125" style="103"/>
    <col min="7921" max="7922" width="8.7109375" style="103" customWidth="1"/>
    <col min="7923" max="7928" width="10.7109375" style="103" customWidth="1"/>
    <col min="7929" max="7934" width="11.42578125" style="103"/>
    <col min="7935" max="7940" width="10.7109375" style="103" customWidth="1"/>
    <col min="7941" max="8176" width="11.42578125" style="103"/>
    <col min="8177" max="8178" width="8.7109375" style="103" customWidth="1"/>
    <col min="8179" max="8184" width="10.7109375" style="103" customWidth="1"/>
    <col min="8185" max="8190" width="11.42578125" style="103"/>
    <col min="8191" max="8196" width="10.7109375" style="103" customWidth="1"/>
    <col min="8197" max="8432" width="11.42578125" style="103"/>
    <col min="8433" max="8434" width="8.7109375" style="103" customWidth="1"/>
    <col min="8435" max="8440" width="10.7109375" style="103" customWidth="1"/>
    <col min="8441" max="8446" width="11.42578125" style="103"/>
    <col min="8447" max="8452" width="10.7109375" style="103" customWidth="1"/>
    <col min="8453" max="8688" width="11.42578125" style="103"/>
    <col min="8689" max="8690" width="8.7109375" style="103" customWidth="1"/>
    <col min="8691" max="8696" width="10.7109375" style="103" customWidth="1"/>
    <col min="8697" max="8702" width="11.42578125" style="103"/>
    <col min="8703" max="8708" width="10.7109375" style="103" customWidth="1"/>
    <col min="8709" max="8944" width="11.42578125" style="103"/>
    <col min="8945" max="8946" width="8.7109375" style="103" customWidth="1"/>
    <col min="8947" max="8952" width="10.7109375" style="103" customWidth="1"/>
    <col min="8953" max="8958" width="11.42578125" style="103"/>
    <col min="8959" max="8964" width="10.7109375" style="103" customWidth="1"/>
    <col min="8965" max="9200" width="11.42578125" style="103"/>
    <col min="9201" max="9202" width="8.7109375" style="103" customWidth="1"/>
    <col min="9203" max="9208" width="10.7109375" style="103" customWidth="1"/>
    <col min="9209" max="9214" width="11.42578125" style="103"/>
    <col min="9215" max="9220" width="10.7109375" style="103" customWidth="1"/>
    <col min="9221" max="9456" width="11.42578125" style="103"/>
    <col min="9457" max="9458" width="8.7109375" style="103" customWidth="1"/>
    <col min="9459" max="9464" width="10.7109375" style="103" customWidth="1"/>
    <col min="9465" max="9470" width="11.42578125" style="103"/>
    <col min="9471" max="9476" width="10.7109375" style="103" customWidth="1"/>
    <col min="9477" max="9712" width="11.42578125" style="103"/>
    <col min="9713" max="9714" width="8.7109375" style="103" customWidth="1"/>
    <col min="9715" max="9720" width="10.7109375" style="103" customWidth="1"/>
    <col min="9721" max="9726" width="11.42578125" style="103"/>
    <col min="9727" max="9732" width="10.7109375" style="103" customWidth="1"/>
    <col min="9733" max="9968" width="11.42578125" style="103"/>
    <col min="9969" max="9970" width="8.7109375" style="103" customWidth="1"/>
    <col min="9971" max="9976" width="10.7109375" style="103" customWidth="1"/>
    <col min="9977" max="9982" width="11.42578125" style="103"/>
    <col min="9983" max="9988" width="10.7109375" style="103" customWidth="1"/>
    <col min="9989" max="10224" width="11.42578125" style="103"/>
    <col min="10225" max="10226" width="8.7109375" style="103" customWidth="1"/>
    <col min="10227" max="10232" width="10.7109375" style="103" customWidth="1"/>
    <col min="10233" max="10238" width="11.42578125" style="103"/>
    <col min="10239" max="10244" width="10.7109375" style="103" customWidth="1"/>
    <col min="10245" max="10480" width="11.42578125" style="103"/>
    <col min="10481" max="10482" width="8.7109375" style="103" customWidth="1"/>
    <col min="10483" max="10488" width="10.7109375" style="103" customWidth="1"/>
    <col min="10489" max="10494" width="11.42578125" style="103"/>
    <col min="10495" max="10500" width="10.7109375" style="103" customWidth="1"/>
    <col min="10501" max="10736" width="11.42578125" style="103"/>
    <col min="10737" max="10738" width="8.7109375" style="103" customWidth="1"/>
    <col min="10739" max="10744" width="10.7109375" style="103" customWidth="1"/>
    <col min="10745" max="10750" width="11.42578125" style="103"/>
    <col min="10751" max="10756" width="10.7109375" style="103" customWidth="1"/>
    <col min="10757" max="10992" width="11.42578125" style="103"/>
    <col min="10993" max="10994" width="8.7109375" style="103" customWidth="1"/>
    <col min="10995" max="11000" width="10.7109375" style="103" customWidth="1"/>
    <col min="11001" max="11006" width="11.42578125" style="103"/>
    <col min="11007" max="11012" width="10.7109375" style="103" customWidth="1"/>
    <col min="11013" max="11248" width="11.42578125" style="103"/>
    <col min="11249" max="11250" width="8.7109375" style="103" customWidth="1"/>
    <col min="11251" max="11256" width="10.7109375" style="103" customWidth="1"/>
    <col min="11257" max="11262" width="11.42578125" style="103"/>
    <col min="11263" max="11268" width="10.7109375" style="103" customWidth="1"/>
    <col min="11269" max="11504" width="11.42578125" style="103"/>
    <col min="11505" max="11506" width="8.7109375" style="103" customWidth="1"/>
    <col min="11507" max="11512" width="10.7109375" style="103" customWidth="1"/>
    <col min="11513" max="11518" width="11.42578125" style="103"/>
    <col min="11519" max="11524" width="10.7109375" style="103" customWidth="1"/>
    <col min="11525" max="11760" width="11.42578125" style="103"/>
    <col min="11761" max="11762" width="8.7109375" style="103" customWidth="1"/>
    <col min="11763" max="11768" width="10.7109375" style="103" customWidth="1"/>
    <col min="11769" max="11774" width="11.42578125" style="103"/>
    <col min="11775" max="11780" width="10.7109375" style="103" customWidth="1"/>
    <col min="11781" max="12016" width="11.42578125" style="103"/>
    <col min="12017" max="12018" width="8.7109375" style="103" customWidth="1"/>
    <col min="12019" max="12024" width="10.7109375" style="103" customWidth="1"/>
    <col min="12025" max="12030" width="11.42578125" style="103"/>
    <col min="12031" max="12036" width="10.7109375" style="103" customWidth="1"/>
    <col min="12037" max="12272" width="11.42578125" style="103"/>
    <col min="12273" max="12274" width="8.7109375" style="103" customWidth="1"/>
    <col min="12275" max="12280" width="10.7109375" style="103" customWidth="1"/>
    <col min="12281" max="12286" width="11.42578125" style="103"/>
    <col min="12287" max="12292" width="10.7109375" style="103" customWidth="1"/>
    <col min="12293" max="12528" width="11.42578125" style="103"/>
    <col min="12529" max="12530" width="8.7109375" style="103" customWidth="1"/>
    <col min="12531" max="12536" width="10.7109375" style="103" customWidth="1"/>
    <col min="12537" max="12542" width="11.42578125" style="103"/>
    <col min="12543" max="12548" width="10.7109375" style="103" customWidth="1"/>
    <col min="12549" max="12784" width="11.42578125" style="103"/>
    <col min="12785" max="12786" width="8.7109375" style="103" customWidth="1"/>
    <col min="12787" max="12792" width="10.7109375" style="103" customWidth="1"/>
    <col min="12793" max="12798" width="11.42578125" style="103"/>
    <col min="12799" max="12804" width="10.7109375" style="103" customWidth="1"/>
    <col min="12805" max="13040" width="11.42578125" style="103"/>
    <col min="13041" max="13042" width="8.7109375" style="103" customWidth="1"/>
    <col min="13043" max="13048" width="10.7109375" style="103" customWidth="1"/>
    <col min="13049" max="13054" width="11.42578125" style="103"/>
    <col min="13055" max="13060" width="10.7109375" style="103" customWidth="1"/>
    <col min="13061" max="13296" width="11.42578125" style="103"/>
    <col min="13297" max="13298" width="8.7109375" style="103" customWidth="1"/>
    <col min="13299" max="13304" width="10.7109375" style="103" customWidth="1"/>
    <col min="13305" max="13310" width="11.42578125" style="103"/>
    <col min="13311" max="13316" width="10.7109375" style="103" customWidth="1"/>
    <col min="13317" max="13552" width="11.42578125" style="103"/>
    <col min="13553" max="13554" width="8.7109375" style="103" customWidth="1"/>
    <col min="13555" max="13560" width="10.7109375" style="103" customWidth="1"/>
    <col min="13561" max="13566" width="11.42578125" style="103"/>
    <col min="13567" max="13572" width="10.7109375" style="103" customWidth="1"/>
    <col min="13573" max="13808" width="11.42578125" style="103"/>
    <col min="13809" max="13810" width="8.7109375" style="103" customWidth="1"/>
    <col min="13811" max="13816" width="10.7109375" style="103" customWidth="1"/>
    <col min="13817" max="13822" width="11.42578125" style="103"/>
    <col min="13823" max="13828" width="10.7109375" style="103" customWidth="1"/>
    <col min="13829" max="14064" width="11.42578125" style="103"/>
    <col min="14065" max="14066" width="8.7109375" style="103" customWidth="1"/>
    <col min="14067" max="14072" width="10.7109375" style="103" customWidth="1"/>
    <col min="14073" max="14078" width="11.42578125" style="103"/>
    <col min="14079" max="14084" width="10.7109375" style="103" customWidth="1"/>
    <col min="14085" max="14320" width="11.42578125" style="103"/>
    <col min="14321" max="14322" width="8.7109375" style="103" customWidth="1"/>
    <col min="14323" max="14328" width="10.7109375" style="103" customWidth="1"/>
    <col min="14329" max="14334" width="11.42578125" style="103"/>
    <col min="14335" max="14340" width="10.7109375" style="103" customWidth="1"/>
    <col min="14341" max="14576" width="11.42578125" style="103"/>
    <col min="14577" max="14578" width="8.7109375" style="103" customWidth="1"/>
    <col min="14579" max="14584" width="10.7109375" style="103" customWidth="1"/>
    <col min="14585" max="14590" width="11.42578125" style="103"/>
    <col min="14591" max="14596" width="10.7109375" style="103" customWidth="1"/>
    <col min="14597" max="14832" width="11.42578125" style="103"/>
    <col min="14833" max="14834" width="8.7109375" style="103" customWidth="1"/>
    <col min="14835" max="14840" width="10.7109375" style="103" customWidth="1"/>
    <col min="14841" max="14846" width="11.42578125" style="103"/>
    <col min="14847" max="14852" width="10.7109375" style="103" customWidth="1"/>
    <col min="14853" max="15088" width="11.42578125" style="103"/>
    <col min="15089" max="15090" width="8.7109375" style="103" customWidth="1"/>
    <col min="15091" max="15096" width="10.7109375" style="103" customWidth="1"/>
    <col min="15097" max="15102" width="11.42578125" style="103"/>
    <col min="15103" max="15108" width="10.7109375" style="103" customWidth="1"/>
    <col min="15109" max="15344" width="11.42578125" style="103"/>
    <col min="15345" max="15346" width="8.7109375" style="103" customWidth="1"/>
    <col min="15347" max="15352" width="10.7109375" style="103" customWidth="1"/>
    <col min="15353" max="15358" width="11.42578125" style="103"/>
    <col min="15359" max="15364" width="10.7109375" style="103" customWidth="1"/>
    <col min="15365" max="15600" width="11.42578125" style="103"/>
    <col min="15601" max="15602" width="8.7109375" style="103" customWidth="1"/>
    <col min="15603" max="15608" width="10.7109375" style="103" customWidth="1"/>
    <col min="15609" max="15614" width="11.42578125" style="103"/>
    <col min="15615" max="15620" width="10.7109375" style="103" customWidth="1"/>
    <col min="15621" max="15856" width="11.42578125" style="103"/>
    <col min="15857" max="15858" width="8.7109375" style="103" customWidth="1"/>
    <col min="15859" max="15864" width="10.7109375" style="103" customWidth="1"/>
    <col min="15865" max="15870" width="11.42578125" style="103"/>
    <col min="15871" max="15876" width="10.7109375" style="103" customWidth="1"/>
    <col min="15877" max="16112" width="11.42578125" style="103"/>
    <col min="16113" max="16114" width="8.7109375" style="103" customWidth="1"/>
    <col min="16115" max="16120" width="10.7109375" style="103" customWidth="1"/>
    <col min="16121" max="16126" width="11.42578125" style="103"/>
    <col min="16127" max="16132" width="10.7109375" style="103" customWidth="1"/>
    <col min="16133" max="16384" width="11.42578125" style="103"/>
  </cols>
  <sheetData>
    <row r="1" spans="1:25" s="82" customFormat="1" ht="24.95" customHeight="1" x14ac:dyDescent="0.25">
      <c r="A1" s="136" t="s">
        <v>52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 t="s">
        <v>48</v>
      </c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46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2003</v>
      </c>
      <c r="B7" s="94">
        <v>3</v>
      </c>
      <c r="C7" s="130">
        <f>(O7/$N7*100)</f>
        <v>48.916288812188839</v>
      </c>
      <c r="D7" s="130">
        <f>(P7/$N7*100)</f>
        <v>38.19202090262376</v>
      </c>
      <c r="E7" s="130">
        <f>(Q7/$N7*100)</f>
        <v>30.764700559659097</v>
      </c>
      <c r="F7" s="130">
        <f>R7/$O7*100</f>
        <v>15.183736385810889</v>
      </c>
      <c r="G7" s="131">
        <f>S7/$O7*100</f>
        <v>21.923715330777164</v>
      </c>
      <c r="H7" s="112">
        <f>T7/$P7*100</f>
        <v>3.7777069812408506</v>
      </c>
      <c r="I7" s="113">
        <f>U7/$P7*100</f>
        <v>21.638711697223478</v>
      </c>
      <c r="J7" s="113">
        <f>V7/$P7*100</f>
        <v>73.312107098663176</v>
      </c>
      <c r="K7" s="113">
        <f>W7/$P7*100</f>
        <v>1.2384704045258501</v>
      </c>
      <c r="L7" s="112">
        <f>X7/$V7*100</f>
        <v>53.375340710807876</v>
      </c>
      <c r="M7" s="114">
        <f>Y7/$V7*100</f>
        <v>45.121495716468431</v>
      </c>
      <c r="N7" s="104">
        <v>12344479</v>
      </c>
      <c r="O7" s="105">
        <f t="shared" ref="O7:O10" si="0">P7+S7</f>
        <v>6038461</v>
      </c>
      <c r="P7" s="105">
        <f t="shared" ref="P7:P10" si="1">Q7+R7</f>
        <v>4714606</v>
      </c>
      <c r="Q7" s="105">
        <v>3797742</v>
      </c>
      <c r="R7" s="105">
        <v>916864</v>
      </c>
      <c r="S7" s="106">
        <v>1323855</v>
      </c>
      <c r="T7" s="107">
        <v>178104</v>
      </c>
      <c r="U7" s="108">
        <v>1020180</v>
      </c>
      <c r="V7" s="108">
        <v>3456377</v>
      </c>
      <c r="W7" s="108">
        <v>58389</v>
      </c>
      <c r="X7" s="107">
        <v>1844853</v>
      </c>
      <c r="Y7" s="109">
        <v>1559569</v>
      </c>
    </row>
    <row r="8" spans="1:25" ht="15" customHeight="1" x14ac:dyDescent="0.25">
      <c r="A8" s="93">
        <f>A7+1</f>
        <v>2004</v>
      </c>
      <c r="B8" s="94">
        <v>3</v>
      </c>
      <c r="C8" s="110">
        <f>(O8/$N8*100)</f>
        <v>49.420042950846174</v>
      </c>
      <c r="D8" s="110">
        <f>(P8/$N8*100)</f>
        <v>40.432861860476898</v>
      </c>
      <c r="E8" s="110">
        <f>(Q8/$N8*100)</f>
        <v>33.430820468920949</v>
      </c>
      <c r="F8" s="110">
        <f>R8/$O8*100</f>
        <v>14.168424334475532</v>
      </c>
      <c r="G8" s="111">
        <f>S8/$O8*100</f>
        <v>18.18529599277775</v>
      </c>
      <c r="H8" s="112">
        <f>T8/$P8*100</f>
        <v>4.1213353129596246</v>
      </c>
      <c r="I8" s="113">
        <f>U8/$P8*100</f>
        <v>21.056110074116653</v>
      </c>
      <c r="J8" s="113">
        <f>V8/$P8*100</f>
        <v>73.734184453303925</v>
      </c>
      <c r="K8" s="113">
        <f>W8/$P8*100</f>
        <v>1.0883701596198003</v>
      </c>
      <c r="L8" s="112">
        <f>X8/$V8*100</f>
        <v>56.039268788083952</v>
      </c>
      <c r="M8" s="114">
        <f>Y8/$V8*100</f>
        <v>42.500950834441511</v>
      </c>
      <c r="N8" s="104">
        <v>12435145</v>
      </c>
      <c r="O8" s="105">
        <f t="shared" si="0"/>
        <v>6145454</v>
      </c>
      <c r="P8" s="105">
        <f t="shared" si="1"/>
        <v>5027885</v>
      </c>
      <c r="Q8" s="105">
        <v>4157171</v>
      </c>
      <c r="R8" s="105">
        <v>870714</v>
      </c>
      <c r="S8" s="106">
        <v>1117569</v>
      </c>
      <c r="T8" s="107">
        <v>207216</v>
      </c>
      <c r="U8" s="108">
        <v>1058677</v>
      </c>
      <c r="V8" s="108">
        <v>3707270</v>
      </c>
      <c r="W8" s="108">
        <v>54722</v>
      </c>
      <c r="X8" s="107">
        <v>2077527</v>
      </c>
      <c r="Y8" s="109">
        <v>1575625</v>
      </c>
    </row>
    <row r="9" spans="1:25" ht="15" customHeight="1" x14ac:dyDescent="0.25">
      <c r="A9" s="93">
        <f t="shared" ref="A9:A17" si="2">A8+1</f>
        <v>2005</v>
      </c>
      <c r="B9" s="94">
        <v>3</v>
      </c>
      <c r="C9" s="110">
        <f>(O9/$N9*100)</f>
        <v>49.364065755397824</v>
      </c>
      <c r="D9" s="110">
        <f>(P9/$N9*100)</f>
        <v>42.10227522034824</v>
      </c>
      <c r="E9" s="110">
        <f>(Q9/$N9*100)</f>
        <v>35.617382396460954</v>
      </c>
      <c r="F9" s="110">
        <f>R9/$O9*100</f>
        <v>13.13686934949879</v>
      </c>
      <c r="G9" s="111">
        <f>S9/$O9*100</f>
        <v>14.710681593838387</v>
      </c>
      <c r="H9" s="112">
        <f>T9/$P9*100</f>
        <v>4.2122777826429632</v>
      </c>
      <c r="I9" s="113">
        <f>U9/$P9*100</f>
        <v>20.69373218861293</v>
      </c>
      <c r="J9" s="113">
        <f>V9/$P9*100</f>
        <v>74.227600280461672</v>
      </c>
      <c r="K9" s="113">
        <f>W9/$P9*100</f>
        <v>0.86638974828243709</v>
      </c>
      <c r="L9" s="112">
        <f>X9/$V9*100</f>
        <v>56.361476919721198</v>
      </c>
      <c r="M9" s="114">
        <f>Y9/$V9*100</f>
        <v>42.191401461263865</v>
      </c>
      <c r="N9" s="104">
        <v>12557509</v>
      </c>
      <c r="O9" s="105">
        <f t="shared" si="0"/>
        <v>6198897</v>
      </c>
      <c r="P9" s="105">
        <f t="shared" si="1"/>
        <v>5286997</v>
      </c>
      <c r="Q9" s="105">
        <v>4472656</v>
      </c>
      <c r="R9" s="105">
        <v>814341</v>
      </c>
      <c r="S9" s="106">
        <v>911900</v>
      </c>
      <c r="T9" s="107">
        <v>222703</v>
      </c>
      <c r="U9" s="108">
        <v>1094077</v>
      </c>
      <c r="V9" s="108">
        <v>3924411</v>
      </c>
      <c r="W9" s="108">
        <v>45806</v>
      </c>
      <c r="X9" s="107">
        <v>2211856</v>
      </c>
      <c r="Y9" s="109">
        <v>1655764</v>
      </c>
    </row>
    <row r="10" spans="1:25" ht="15" customHeight="1" x14ac:dyDescent="0.25">
      <c r="A10" s="93">
        <f t="shared" si="2"/>
        <v>2006</v>
      </c>
      <c r="B10" s="94">
        <v>3</v>
      </c>
      <c r="C10" s="110">
        <f>(O10/$N10*100)</f>
        <v>49.223781209195025</v>
      </c>
      <c r="D10" s="110">
        <f>(P10/$N10*100)</f>
        <v>42.918519732897607</v>
      </c>
      <c r="E10" s="110">
        <f>(Q10/$N10*100)</f>
        <v>37.418364368199235</v>
      </c>
      <c r="F10" s="110">
        <f>R10/$O10*100</f>
        <v>11.173776637197758</v>
      </c>
      <c r="G10" s="111">
        <f>S10/$O10*100</f>
        <v>12.809380590858776</v>
      </c>
      <c r="H10" s="112">
        <f>T10/$P10*100</f>
        <v>4.2771895380297149</v>
      </c>
      <c r="I10" s="113">
        <f>U10/$P10*100</f>
        <v>18.683431652966995</v>
      </c>
      <c r="J10" s="113">
        <f>V10/$P10*100</f>
        <v>76.335271485587256</v>
      </c>
      <c r="K10" s="113">
        <f>W10/$P10*100</f>
        <v>0.70410732341603477</v>
      </c>
      <c r="L10" s="112">
        <f>X10/$V10*100</f>
        <v>58.535659111675045</v>
      </c>
      <c r="M10" s="114">
        <f>Y10/$V10*100</f>
        <v>40.236307919772756</v>
      </c>
      <c r="N10" s="104">
        <v>12650879</v>
      </c>
      <c r="O10" s="105">
        <f t="shared" si="0"/>
        <v>6227241</v>
      </c>
      <c r="P10" s="105">
        <f t="shared" si="1"/>
        <v>5429570</v>
      </c>
      <c r="Q10" s="105">
        <v>4733752</v>
      </c>
      <c r="R10" s="105">
        <v>695818</v>
      </c>
      <c r="S10" s="106">
        <v>797671</v>
      </c>
      <c r="T10" s="107">
        <v>232233</v>
      </c>
      <c r="U10" s="108">
        <v>1014430</v>
      </c>
      <c r="V10" s="108">
        <v>4144677</v>
      </c>
      <c r="W10" s="108">
        <v>38230</v>
      </c>
      <c r="X10" s="107">
        <v>2426114</v>
      </c>
      <c r="Y10" s="109">
        <v>1667665</v>
      </c>
    </row>
    <row r="11" spans="1:25" ht="15" customHeight="1" x14ac:dyDescent="0.25">
      <c r="A11" s="93">
        <f t="shared" si="2"/>
        <v>2007</v>
      </c>
      <c r="B11" s="94">
        <v>3</v>
      </c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9"/>
      <c r="N11" s="149"/>
      <c r="O11" s="150"/>
      <c r="P11" s="150"/>
      <c r="Q11" s="150"/>
      <c r="R11" s="150"/>
      <c r="S11" s="151"/>
      <c r="T11" s="152"/>
      <c r="U11" s="151"/>
      <c r="V11" s="151"/>
      <c r="W11" s="151"/>
      <c r="X11" s="152"/>
      <c r="Y11" s="153"/>
    </row>
    <row r="12" spans="1:25" ht="15" customHeight="1" x14ac:dyDescent="0.25">
      <c r="A12" s="93">
        <f t="shared" si="2"/>
        <v>2008</v>
      </c>
      <c r="B12" s="94">
        <v>3</v>
      </c>
      <c r="C12" s="110">
        <f>(O12/$N12*100)</f>
        <v>47.542564268382712</v>
      </c>
      <c r="D12" s="110">
        <f>(P12/$N12*100)</f>
        <v>43.385992772323362</v>
      </c>
      <c r="E12" s="110">
        <f>(Q12/$N12*100)</f>
        <v>38.652501775253626</v>
      </c>
      <c r="F12" s="110">
        <f>R12/$O12*100</f>
        <v>9.9563224447648295</v>
      </c>
      <c r="G12" s="111">
        <f>S12/$O12*100</f>
        <v>8.7428424613259708</v>
      </c>
      <c r="H12" s="112">
        <f>T12/$P12*100</f>
        <v>4.0067483890265514</v>
      </c>
      <c r="I12" s="113">
        <f>U12/$P12*100</f>
        <v>19.14568464981793</v>
      </c>
      <c r="J12" s="113">
        <f>V12/$P12*100</f>
        <v>76.581770239876974</v>
      </c>
      <c r="K12" s="113">
        <f>W12/$P12*100</f>
        <v>0.23758877076099777</v>
      </c>
      <c r="L12" s="112">
        <f>X12/$V12*100</f>
        <v>64.538847330242703</v>
      </c>
      <c r="M12" s="114">
        <f>Y12/$V12*100</f>
        <v>33.612814123185416</v>
      </c>
      <c r="N12" s="104">
        <v>12853093</v>
      </c>
      <c r="O12" s="105">
        <f t="shared" ref="O12:O17" si="3">P12+S12</f>
        <v>6110690</v>
      </c>
      <c r="P12" s="105">
        <f t="shared" ref="P12:P17" si="4">Q12+R12</f>
        <v>5576442</v>
      </c>
      <c r="Q12" s="105">
        <v>4968042</v>
      </c>
      <c r="R12" s="105">
        <v>608400</v>
      </c>
      <c r="S12" s="106">
        <v>534248</v>
      </c>
      <c r="T12" s="107">
        <v>223434</v>
      </c>
      <c r="U12" s="108">
        <v>1067648</v>
      </c>
      <c r="V12" s="108">
        <v>4270538</v>
      </c>
      <c r="W12" s="108">
        <v>13249</v>
      </c>
      <c r="X12" s="107">
        <v>2756156</v>
      </c>
      <c r="Y12" s="109">
        <v>1435448</v>
      </c>
    </row>
    <row r="13" spans="1:25" ht="15" customHeight="1" x14ac:dyDescent="0.25">
      <c r="A13" s="93">
        <f t="shared" si="2"/>
        <v>2009</v>
      </c>
      <c r="B13" s="94">
        <v>3</v>
      </c>
      <c r="C13" s="110">
        <f>(O13/$N13*100)</f>
        <v>48.685642487185532</v>
      </c>
      <c r="D13" s="110">
        <f>(P13/$N13*100)</f>
        <v>43.866827326028265</v>
      </c>
      <c r="E13" s="110">
        <f>(Q13/$N13*100)</f>
        <v>38.135662291487968</v>
      </c>
      <c r="F13" s="110">
        <f>R13/$O13*100</f>
        <v>11.771776527440888</v>
      </c>
      <c r="G13" s="111">
        <f>S13/$O13*100</f>
        <v>9.8978156905819255</v>
      </c>
      <c r="H13" s="112">
        <f>T13/$P13*100</f>
        <v>3.9685702717643698</v>
      </c>
      <c r="I13" s="113">
        <f>U13/$P13*100</f>
        <v>18.944730813035349</v>
      </c>
      <c r="J13" s="113">
        <f>V13/$P13*100</f>
        <v>76.274345121536072</v>
      </c>
      <c r="K13" s="113">
        <f>W13/$P13*100</f>
        <v>0.81235379366421456</v>
      </c>
      <c r="L13" s="112">
        <f>X13/$V13*100</f>
        <v>63.875711930931466</v>
      </c>
      <c r="M13" s="114">
        <f>Y13/$V13*100</f>
        <v>35.212905647952681</v>
      </c>
      <c r="N13" s="104">
        <v>12944157</v>
      </c>
      <c r="O13" s="105">
        <f t="shared" si="3"/>
        <v>6301946</v>
      </c>
      <c r="P13" s="105">
        <f t="shared" si="4"/>
        <v>5678191</v>
      </c>
      <c r="Q13" s="105">
        <v>4936340</v>
      </c>
      <c r="R13" s="105">
        <v>741851</v>
      </c>
      <c r="S13" s="106">
        <v>623755</v>
      </c>
      <c r="T13" s="107">
        <v>225343</v>
      </c>
      <c r="U13" s="108">
        <v>1075718</v>
      </c>
      <c r="V13" s="108">
        <v>4331003</v>
      </c>
      <c r="W13" s="108">
        <v>46127</v>
      </c>
      <c r="X13" s="107">
        <v>2766459</v>
      </c>
      <c r="Y13" s="109">
        <v>1525072</v>
      </c>
    </row>
    <row r="14" spans="1:25" ht="15" customHeight="1" x14ac:dyDescent="0.25">
      <c r="A14" s="93">
        <f t="shared" si="2"/>
        <v>2010</v>
      </c>
      <c r="B14" s="94">
        <v>3</v>
      </c>
      <c r="C14" s="110">
        <f>(O14/$N14*100)</f>
        <v>48.617013562979785</v>
      </c>
      <c r="D14" s="110">
        <f>(P14/$N14*100)</f>
        <v>44.609345191532228</v>
      </c>
      <c r="E14" s="110">
        <f>(Q14/$N14*100)</f>
        <v>40.056809167094741</v>
      </c>
      <c r="F14" s="110">
        <f>R14/$O14*100</f>
        <v>9.3640799604854692</v>
      </c>
      <c r="G14" s="111">
        <f>S14/$O14*100</f>
        <v>8.2433454417267082</v>
      </c>
      <c r="H14" s="112">
        <f>T14/$P14*100</f>
        <v>4.653727275554461</v>
      </c>
      <c r="I14" s="113">
        <f>U14/$P14*100</f>
        <v>17.413058758865169</v>
      </c>
      <c r="J14" s="113">
        <f>V14/$P14*100</f>
        <v>77.002131747017117</v>
      </c>
      <c r="K14" s="113">
        <f>W14/$P14*100</f>
        <v>0.93108221856326068</v>
      </c>
      <c r="L14" s="112">
        <f>X14/$V14*100</f>
        <v>63.283468790666205</v>
      </c>
      <c r="M14" s="114">
        <f>Y14/$V14*100</f>
        <v>35.915724891601407</v>
      </c>
      <c r="N14" s="104">
        <v>13046838</v>
      </c>
      <c r="O14" s="105">
        <f t="shared" si="3"/>
        <v>6342983</v>
      </c>
      <c r="P14" s="105">
        <f t="shared" si="4"/>
        <v>5820109</v>
      </c>
      <c r="Q14" s="105">
        <v>5226147</v>
      </c>
      <c r="R14" s="105">
        <v>593962</v>
      </c>
      <c r="S14" s="106">
        <v>522874</v>
      </c>
      <c r="T14" s="107">
        <v>270852</v>
      </c>
      <c r="U14" s="108">
        <v>1013459</v>
      </c>
      <c r="V14" s="108">
        <v>4481608</v>
      </c>
      <c r="W14" s="108">
        <v>54190</v>
      </c>
      <c r="X14" s="107">
        <v>2836117</v>
      </c>
      <c r="Y14" s="109">
        <v>1609602</v>
      </c>
    </row>
    <row r="15" spans="1:25" ht="15" customHeight="1" x14ac:dyDescent="0.25">
      <c r="A15" s="93">
        <f t="shared" si="2"/>
        <v>2011</v>
      </c>
      <c r="B15" s="94">
        <v>3</v>
      </c>
      <c r="C15" s="110">
        <f>(O15/$N15*100)</f>
        <v>49.123456197570142</v>
      </c>
      <c r="D15" s="110">
        <f>(P15/$N15*100)</f>
        <v>45.301073376469517</v>
      </c>
      <c r="E15" s="110">
        <f>(Q15/$N15*100)</f>
        <v>40.660611448993478</v>
      </c>
      <c r="F15" s="110">
        <f>R15/$O15*100</f>
        <v>9.446529797928962</v>
      </c>
      <c r="G15" s="111">
        <f>S15/$O15*100</f>
        <v>7.781176482630495</v>
      </c>
      <c r="H15" s="112">
        <f>T15/$P15*100</f>
        <v>4.236868836358255</v>
      </c>
      <c r="I15" s="113">
        <f>U15/$P15*100</f>
        <v>17.208030056372518</v>
      </c>
      <c r="J15" s="113">
        <f>V15/$P15*100</f>
        <v>78.066146891439175</v>
      </c>
      <c r="K15" s="113">
        <f>W15/$P15*100</f>
        <v>0.467293177445612</v>
      </c>
      <c r="L15" s="112">
        <f>X15/$V15*100</f>
        <v>65.554322354154664</v>
      </c>
      <c r="M15" s="114">
        <f>Y15/$V15*100</f>
        <v>33.542800442401429</v>
      </c>
      <c r="N15" s="104">
        <v>13125870</v>
      </c>
      <c r="O15" s="105">
        <f t="shared" si="3"/>
        <v>6447881</v>
      </c>
      <c r="P15" s="105">
        <f t="shared" si="4"/>
        <v>5946160</v>
      </c>
      <c r="Q15" s="105">
        <v>5337059</v>
      </c>
      <c r="R15" s="105">
        <v>609101</v>
      </c>
      <c r="S15" s="106">
        <v>501721</v>
      </c>
      <c r="T15" s="107">
        <v>251931</v>
      </c>
      <c r="U15" s="108">
        <v>1023217</v>
      </c>
      <c r="V15" s="108">
        <v>4641938</v>
      </c>
      <c r="W15" s="108">
        <v>27786</v>
      </c>
      <c r="X15" s="107">
        <v>3042991</v>
      </c>
      <c r="Y15" s="109">
        <v>1557036</v>
      </c>
    </row>
    <row r="16" spans="1:25" ht="15" customHeight="1" x14ac:dyDescent="0.25">
      <c r="A16" s="93">
        <f t="shared" si="2"/>
        <v>2012</v>
      </c>
      <c r="B16" s="94">
        <v>3</v>
      </c>
      <c r="C16" s="110">
        <f>(O16/$N16*100)</f>
        <v>49.579714584649743</v>
      </c>
      <c r="D16" s="110">
        <f>(P16/$N16*100)</f>
        <v>45.396839838151692</v>
      </c>
      <c r="E16" s="110">
        <f>(Q16/$N16*100)</f>
        <v>40.489258197262032</v>
      </c>
      <c r="F16" s="110">
        <f>R16/$O16*100</f>
        <v>9.8983660595922025</v>
      </c>
      <c r="G16" s="111">
        <f>S16/$O16*100</f>
        <v>8.436665643478916</v>
      </c>
      <c r="H16" s="112">
        <f>T16/$P16*100</f>
        <v>3.7839766910444821</v>
      </c>
      <c r="I16" s="113">
        <f>U16/$P16*100</f>
        <v>16.723932560629386</v>
      </c>
      <c r="J16" s="113">
        <f>V16/$P16*100</f>
        <v>79.098658909443429</v>
      </c>
      <c r="K16" s="113">
        <f>W16/$P16*100</f>
        <v>0.39343183888270417</v>
      </c>
      <c r="L16" s="112">
        <f>X16/$V16*100</f>
        <v>63.912706501241914</v>
      </c>
      <c r="M16" s="114">
        <f>Y16/$V16*100</f>
        <v>34.04037357987815</v>
      </c>
      <c r="N16" s="104">
        <v>13233626</v>
      </c>
      <c r="O16" s="105">
        <f t="shared" si="3"/>
        <v>6561194</v>
      </c>
      <c r="P16" s="105">
        <f t="shared" si="4"/>
        <v>6007648</v>
      </c>
      <c r="Q16" s="105">
        <v>5358197</v>
      </c>
      <c r="R16" s="105">
        <v>649451</v>
      </c>
      <c r="S16" s="106">
        <v>553546</v>
      </c>
      <c r="T16" s="107">
        <v>227328</v>
      </c>
      <c r="U16" s="108">
        <v>1004715</v>
      </c>
      <c r="V16" s="108">
        <v>4751969</v>
      </c>
      <c r="W16" s="108">
        <v>23636</v>
      </c>
      <c r="X16" s="107">
        <v>3037112</v>
      </c>
      <c r="Y16" s="109">
        <v>1617588</v>
      </c>
    </row>
    <row r="17" spans="1:25" ht="15" customHeight="1" x14ac:dyDescent="0.25">
      <c r="A17" s="93">
        <f t="shared" si="2"/>
        <v>2013</v>
      </c>
      <c r="B17" s="94">
        <v>3</v>
      </c>
      <c r="C17" s="110">
        <f>(O17/$N17*100)</f>
        <v>47.913572860101077</v>
      </c>
      <c r="D17" s="110">
        <f>(P17/$N17*100)</f>
        <v>44.387848643056067</v>
      </c>
      <c r="E17" s="110">
        <f>(Q17/$N17*100)</f>
        <v>39.748654128504505</v>
      </c>
      <c r="F17" s="110">
        <f>R17/$O17*100</f>
        <v>9.6824224068974356</v>
      </c>
      <c r="G17" s="111">
        <f>S17/$O17*100</f>
        <v>7.3585082609879437</v>
      </c>
      <c r="H17" s="112">
        <f>T17/$P17*100</f>
        <v>3.8378922292023963</v>
      </c>
      <c r="I17" s="113">
        <f>U17/$P17*100</f>
        <v>18.376221633793449</v>
      </c>
      <c r="J17" s="113">
        <f>V17/$P17*100</f>
        <v>77.598631486227319</v>
      </c>
      <c r="K17" s="113">
        <f>W17/$P17*100</f>
        <v>0.1872546507768364</v>
      </c>
      <c r="L17" s="112">
        <f>X17/$V17*100</f>
        <v>64.541344246085757</v>
      </c>
      <c r="M17" s="114">
        <f>Y17/$V17*100</f>
        <v>34.623407679726107</v>
      </c>
      <c r="N17" s="104">
        <v>13330396</v>
      </c>
      <c r="O17" s="105">
        <f t="shared" si="3"/>
        <v>6387069</v>
      </c>
      <c r="P17" s="105">
        <f t="shared" si="4"/>
        <v>5917076</v>
      </c>
      <c r="Q17" s="105">
        <v>5298653</v>
      </c>
      <c r="R17" s="105">
        <v>618423</v>
      </c>
      <c r="S17" s="106">
        <v>469993</v>
      </c>
      <c r="T17" s="107">
        <v>227091</v>
      </c>
      <c r="U17" s="108">
        <v>1087335</v>
      </c>
      <c r="V17" s="108">
        <v>4591570</v>
      </c>
      <c r="W17" s="108">
        <v>11080</v>
      </c>
      <c r="X17" s="107">
        <v>2963461</v>
      </c>
      <c r="Y17" s="109">
        <v>1589758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17">
    <cfRule type="cellIs" dxfId="1" priority="47" stopIfTrue="1" operator="equal">
      <formula>"n.d."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Y17"/>
  <sheetViews>
    <sheetView zoomScale="80" zoomScaleNormal="80" workbookViewId="0">
      <pane xSplit="2" ySplit="6" topLeftCell="C7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baseColWidth="10" defaultRowHeight="15" customHeight="1" x14ac:dyDescent="0.25"/>
  <cols>
    <col min="1" max="2" width="8.7109375" style="117" customWidth="1"/>
    <col min="3" max="7" width="10.7109375" style="116" customWidth="1"/>
    <col min="8" max="13" width="11.42578125" style="116"/>
    <col min="14" max="14" width="10.7109375" style="115" customWidth="1"/>
    <col min="15" max="19" width="10.7109375" style="118" customWidth="1"/>
    <col min="20" max="241" width="11.42578125" style="103"/>
    <col min="242" max="243" width="8.7109375" style="103" customWidth="1"/>
    <col min="244" max="249" width="10.7109375" style="103" customWidth="1"/>
    <col min="250" max="255" width="11.42578125" style="103"/>
    <col min="256" max="261" width="10.7109375" style="103" customWidth="1"/>
    <col min="262" max="497" width="11.42578125" style="103"/>
    <col min="498" max="499" width="8.7109375" style="103" customWidth="1"/>
    <col min="500" max="505" width="10.7109375" style="103" customWidth="1"/>
    <col min="506" max="511" width="11.42578125" style="103"/>
    <col min="512" max="517" width="10.7109375" style="103" customWidth="1"/>
    <col min="518" max="753" width="11.42578125" style="103"/>
    <col min="754" max="755" width="8.7109375" style="103" customWidth="1"/>
    <col min="756" max="761" width="10.7109375" style="103" customWidth="1"/>
    <col min="762" max="767" width="11.42578125" style="103"/>
    <col min="768" max="773" width="10.7109375" style="103" customWidth="1"/>
    <col min="774" max="1009" width="11.42578125" style="103"/>
    <col min="1010" max="1011" width="8.7109375" style="103" customWidth="1"/>
    <col min="1012" max="1017" width="10.7109375" style="103" customWidth="1"/>
    <col min="1018" max="1023" width="11.42578125" style="103"/>
    <col min="1024" max="1029" width="10.7109375" style="103" customWidth="1"/>
    <col min="1030" max="1265" width="11.42578125" style="103"/>
    <col min="1266" max="1267" width="8.7109375" style="103" customWidth="1"/>
    <col min="1268" max="1273" width="10.7109375" style="103" customWidth="1"/>
    <col min="1274" max="1279" width="11.42578125" style="103"/>
    <col min="1280" max="1285" width="10.7109375" style="103" customWidth="1"/>
    <col min="1286" max="1521" width="11.42578125" style="103"/>
    <col min="1522" max="1523" width="8.7109375" style="103" customWidth="1"/>
    <col min="1524" max="1529" width="10.7109375" style="103" customWidth="1"/>
    <col min="1530" max="1535" width="11.42578125" style="103"/>
    <col min="1536" max="1541" width="10.7109375" style="103" customWidth="1"/>
    <col min="1542" max="1777" width="11.42578125" style="103"/>
    <col min="1778" max="1779" width="8.7109375" style="103" customWidth="1"/>
    <col min="1780" max="1785" width="10.7109375" style="103" customWidth="1"/>
    <col min="1786" max="1791" width="11.42578125" style="103"/>
    <col min="1792" max="1797" width="10.7109375" style="103" customWidth="1"/>
    <col min="1798" max="2033" width="11.42578125" style="103"/>
    <col min="2034" max="2035" width="8.7109375" style="103" customWidth="1"/>
    <col min="2036" max="2041" width="10.7109375" style="103" customWidth="1"/>
    <col min="2042" max="2047" width="11.42578125" style="103"/>
    <col min="2048" max="2053" width="10.7109375" style="103" customWidth="1"/>
    <col min="2054" max="2289" width="11.42578125" style="103"/>
    <col min="2290" max="2291" width="8.7109375" style="103" customWidth="1"/>
    <col min="2292" max="2297" width="10.7109375" style="103" customWidth="1"/>
    <col min="2298" max="2303" width="11.42578125" style="103"/>
    <col min="2304" max="2309" width="10.7109375" style="103" customWidth="1"/>
    <col min="2310" max="2545" width="11.42578125" style="103"/>
    <col min="2546" max="2547" width="8.7109375" style="103" customWidth="1"/>
    <col min="2548" max="2553" width="10.7109375" style="103" customWidth="1"/>
    <col min="2554" max="2559" width="11.42578125" style="103"/>
    <col min="2560" max="2565" width="10.7109375" style="103" customWidth="1"/>
    <col min="2566" max="2801" width="11.42578125" style="103"/>
    <col min="2802" max="2803" width="8.7109375" style="103" customWidth="1"/>
    <col min="2804" max="2809" width="10.7109375" style="103" customWidth="1"/>
    <col min="2810" max="2815" width="11.42578125" style="103"/>
    <col min="2816" max="2821" width="10.7109375" style="103" customWidth="1"/>
    <col min="2822" max="3057" width="11.42578125" style="103"/>
    <col min="3058" max="3059" width="8.7109375" style="103" customWidth="1"/>
    <col min="3060" max="3065" width="10.7109375" style="103" customWidth="1"/>
    <col min="3066" max="3071" width="11.42578125" style="103"/>
    <col min="3072" max="3077" width="10.7109375" style="103" customWidth="1"/>
    <col min="3078" max="3313" width="11.42578125" style="103"/>
    <col min="3314" max="3315" width="8.7109375" style="103" customWidth="1"/>
    <col min="3316" max="3321" width="10.7109375" style="103" customWidth="1"/>
    <col min="3322" max="3327" width="11.42578125" style="103"/>
    <col min="3328" max="3333" width="10.7109375" style="103" customWidth="1"/>
    <col min="3334" max="3569" width="11.42578125" style="103"/>
    <col min="3570" max="3571" width="8.7109375" style="103" customWidth="1"/>
    <col min="3572" max="3577" width="10.7109375" style="103" customWidth="1"/>
    <col min="3578" max="3583" width="11.42578125" style="103"/>
    <col min="3584" max="3589" width="10.7109375" style="103" customWidth="1"/>
    <col min="3590" max="3825" width="11.42578125" style="103"/>
    <col min="3826" max="3827" width="8.7109375" style="103" customWidth="1"/>
    <col min="3828" max="3833" width="10.7109375" style="103" customWidth="1"/>
    <col min="3834" max="3839" width="11.42578125" style="103"/>
    <col min="3840" max="3845" width="10.7109375" style="103" customWidth="1"/>
    <col min="3846" max="4081" width="11.42578125" style="103"/>
    <col min="4082" max="4083" width="8.7109375" style="103" customWidth="1"/>
    <col min="4084" max="4089" width="10.7109375" style="103" customWidth="1"/>
    <col min="4090" max="4095" width="11.42578125" style="103"/>
    <col min="4096" max="4101" width="10.7109375" style="103" customWidth="1"/>
    <col min="4102" max="4337" width="11.42578125" style="103"/>
    <col min="4338" max="4339" width="8.7109375" style="103" customWidth="1"/>
    <col min="4340" max="4345" width="10.7109375" style="103" customWidth="1"/>
    <col min="4346" max="4351" width="11.42578125" style="103"/>
    <col min="4352" max="4357" width="10.7109375" style="103" customWidth="1"/>
    <col min="4358" max="4593" width="11.42578125" style="103"/>
    <col min="4594" max="4595" width="8.7109375" style="103" customWidth="1"/>
    <col min="4596" max="4601" width="10.7109375" style="103" customWidth="1"/>
    <col min="4602" max="4607" width="11.42578125" style="103"/>
    <col min="4608" max="4613" width="10.7109375" style="103" customWidth="1"/>
    <col min="4614" max="4849" width="11.42578125" style="103"/>
    <col min="4850" max="4851" width="8.7109375" style="103" customWidth="1"/>
    <col min="4852" max="4857" width="10.7109375" style="103" customWidth="1"/>
    <col min="4858" max="4863" width="11.42578125" style="103"/>
    <col min="4864" max="4869" width="10.7109375" style="103" customWidth="1"/>
    <col min="4870" max="5105" width="11.42578125" style="103"/>
    <col min="5106" max="5107" width="8.7109375" style="103" customWidth="1"/>
    <col min="5108" max="5113" width="10.7109375" style="103" customWidth="1"/>
    <col min="5114" max="5119" width="11.42578125" style="103"/>
    <col min="5120" max="5125" width="10.7109375" style="103" customWidth="1"/>
    <col min="5126" max="5361" width="11.42578125" style="103"/>
    <col min="5362" max="5363" width="8.7109375" style="103" customWidth="1"/>
    <col min="5364" max="5369" width="10.7109375" style="103" customWidth="1"/>
    <col min="5370" max="5375" width="11.42578125" style="103"/>
    <col min="5376" max="5381" width="10.7109375" style="103" customWidth="1"/>
    <col min="5382" max="5617" width="11.42578125" style="103"/>
    <col min="5618" max="5619" width="8.7109375" style="103" customWidth="1"/>
    <col min="5620" max="5625" width="10.7109375" style="103" customWidth="1"/>
    <col min="5626" max="5631" width="11.42578125" style="103"/>
    <col min="5632" max="5637" width="10.7109375" style="103" customWidth="1"/>
    <col min="5638" max="5873" width="11.42578125" style="103"/>
    <col min="5874" max="5875" width="8.7109375" style="103" customWidth="1"/>
    <col min="5876" max="5881" width="10.7109375" style="103" customWidth="1"/>
    <col min="5882" max="5887" width="11.42578125" style="103"/>
    <col min="5888" max="5893" width="10.7109375" style="103" customWidth="1"/>
    <col min="5894" max="6129" width="11.42578125" style="103"/>
    <col min="6130" max="6131" width="8.7109375" style="103" customWidth="1"/>
    <col min="6132" max="6137" width="10.7109375" style="103" customWidth="1"/>
    <col min="6138" max="6143" width="11.42578125" style="103"/>
    <col min="6144" max="6149" width="10.7109375" style="103" customWidth="1"/>
    <col min="6150" max="6385" width="11.42578125" style="103"/>
    <col min="6386" max="6387" width="8.7109375" style="103" customWidth="1"/>
    <col min="6388" max="6393" width="10.7109375" style="103" customWidth="1"/>
    <col min="6394" max="6399" width="11.42578125" style="103"/>
    <col min="6400" max="6405" width="10.7109375" style="103" customWidth="1"/>
    <col min="6406" max="6641" width="11.42578125" style="103"/>
    <col min="6642" max="6643" width="8.7109375" style="103" customWidth="1"/>
    <col min="6644" max="6649" width="10.7109375" style="103" customWidth="1"/>
    <col min="6650" max="6655" width="11.42578125" style="103"/>
    <col min="6656" max="6661" width="10.7109375" style="103" customWidth="1"/>
    <col min="6662" max="6897" width="11.42578125" style="103"/>
    <col min="6898" max="6899" width="8.7109375" style="103" customWidth="1"/>
    <col min="6900" max="6905" width="10.7109375" style="103" customWidth="1"/>
    <col min="6906" max="6911" width="11.42578125" style="103"/>
    <col min="6912" max="6917" width="10.7109375" style="103" customWidth="1"/>
    <col min="6918" max="7153" width="11.42578125" style="103"/>
    <col min="7154" max="7155" width="8.7109375" style="103" customWidth="1"/>
    <col min="7156" max="7161" width="10.7109375" style="103" customWidth="1"/>
    <col min="7162" max="7167" width="11.42578125" style="103"/>
    <col min="7168" max="7173" width="10.7109375" style="103" customWidth="1"/>
    <col min="7174" max="7409" width="11.42578125" style="103"/>
    <col min="7410" max="7411" width="8.7109375" style="103" customWidth="1"/>
    <col min="7412" max="7417" width="10.7109375" style="103" customWidth="1"/>
    <col min="7418" max="7423" width="11.42578125" style="103"/>
    <col min="7424" max="7429" width="10.7109375" style="103" customWidth="1"/>
    <col min="7430" max="7665" width="11.42578125" style="103"/>
    <col min="7666" max="7667" width="8.7109375" style="103" customWidth="1"/>
    <col min="7668" max="7673" width="10.7109375" style="103" customWidth="1"/>
    <col min="7674" max="7679" width="11.42578125" style="103"/>
    <col min="7680" max="7685" width="10.7109375" style="103" customWidth="1"/>
    <col min="7686" max="7921" width="11.42578125" style="103"/>
    <col min="7922" max="7923" width="8.7109375" style="103" customWidth="1"/>
    <col min="7924" max="7929" width="10.7109375" style="103" customWidth="1"/>
    <col min="7930" max="7935" width="11.42578125" style="103"/>
    <col min="7936" max="7941" width="10.7109375" style="103" customWidth="1"/>
    <col min="7942" max="8177" width="11.42578125" style="103"/>
    <col min="8178" max="8179" width="8.7109375" style="103" customWidth="1"/>
    <col min="8180" max="8185" width="10.7109375" style="103" customWidth="1"/>
    <col min="8186" max="8191" width="11.42578125" style="103"/>
    <col min="8192" max="8197" width="10.7109375" style="103" customWidth="1"/>
    <col min="8198" max="8433" width="11.42578125" style="103"/>
    <col min="8434" max="8435" width="8.7109375" style="103" customWidth="1"/>
    <col min="8436" max="8441" width="10.7109375" style="103" customWidth="1"/>
    <col min="8442" max="8447" width="11.42578125" style="103"/>
    <col min="8448" max="8453" width="10.7109375" style="103" customWidth="1"/>
    <col min="8454" max="8689" width="11.42578125" style="103"/>
    <col min="8690" max="8691" width="8.7109375" style="103" customWidth="1"/>
    <col min="8692" max="8697" width="10.7109375" style="103" customWidth="1"/>
    <col min="8698" max="8703" width="11.42578125" style="103"/>
    <col min="8704" max="8709" width="10.7109375" style="103" customWidth="1"/>
    <col min="8710" max="8945" width="11.42578125" style="103"/>
    <col min="8946" max="8947" width="8.7109375" style="103" customWidth="1"/>
    <col min="8948" max="8953" width="10.7109375" style="103" customWidth="1"/>
    <col min="8954" max="8959" width="11.42578125" style="103"/>
    <col min="8960" max="8965" width="10.7109375" style="103" customWidth="1"/>
    <col min="8966" max="9201" width="11.42578125" style="103"/>
    <col min="9202" max="9203" width="8.7109375" style="103" customWidth="1"/>
    <col min="9204" max="9209" width="10.7109375" style="103" customWidth="1"/>
    <col min="9210" max="9215" width="11.42578125" style="103"/>
    <col min="9216" max="9221" width="10.7109375" style="103" customWidth="1"/>
    <col min="9222" max="9457" width="11.42578125" style="103"/>
    <col min="9458" max="9459" width="8.7109375" style="103" customWidth="1"/>
    <col min="9460" max="9465" width="10.7109375" style="103" customWidth="1"/>
    <col min="9466" max="9471" width="11.42578125" style="103"/>
    <col min="9472" max="9477" width="10.7109375" style="103" customWidth="1"/>
    <col min="9478" max="9713" width="11.42578125" style="103"/>
    <col min="9714" max="9715" width="8.7109375" style="103" customWidth="1"/>
    <col min="9716" max="9721" width="10.7109375" style="103" customWidth="1"/>
    <col min="9722" max="9727" width="11.42578125" style="103"/>
    <col min="9728" max="9733" width="10.7109375" style="103" customWidth="1"/>
    <col min="9734" max="9969" width="11.42578125" style="103"/>
    <col min="9970" max="9971" width="8.7109375" style="103" customWidth="1"/>
    <col min="9972" max="9977" width="10.7109375" style="103" customWidth="1"/>
    <col min="9978" max="9983" width="11.42578125" style="103"/>
    <col min="9984" max="9989" width="10.7109375" style="103" customWidth="1"/>
    <col min="9990" max="10225" width="11.42578125" style="103"/>
    <col min="10226" max="10227" width="8.7109375" style="103" customWidth="1"/>
    <col min="10228" max="10233" width="10.7109375" style="103" customWidth="1"/>
    <col min="10234" max="10239" width="11.42578125" style="103"/>
    <col min="10240" max="10245" width="10.7109375" style="103" customWidth="1"/>
    <col min="10246" max="10481" width="11.42578125" style="103"/>
    <col min="10482" max="10483" width="8.7109375" style="103" customWidth="1"/>
    <col min="10484" max="10489" width="10.7109375" style="103" customWidth="1"/>
    <col min="10490" max="10495" width="11.42578125" style="103"/>
    <col min="10496" max="10501" width="10.7109375" style="103" customWidth="1"/>
    <col min="10502" max="10737" width="11.42578125" style="103"/>
    <col min="10738" max="10739" width="8.7109375" style="103" customWidth="1"/>
    <col min="10740" max="10745" width="10.7109375" style="103" customWidth="1"/>
    <col min="10746" max="10751" width="11.42578125" style="103"/>
    <col min="10752" max="10757" width="10.7109375" style="103" customWidth="1"/>
    <col min="10758" max="10993" width="11.42578125" style="103"/>
    <col min="10994" max="10995" width="8.7109375" style="103" customWidth="1"/>
    <col min="10996" max="11001" width="10.7109375" style="103" customWidth="1"/>
    <col min="11002" max="11007" width="11.42578125" style="103"/>
    <col min="11008" max="11013" width="10.7109375" style="103" customWidth="1"/>
    <col min="11014" max="11249" width="11.42578125" style="103"/>
    <col min="11250" max="11251" width="8.7109375" style="103" customWidth="1"/>
    <col min="11252" max="11257" width="10.7109375" style="103" customWidth="1"/>
    <col min="11258" max="11263" width="11.42578125" style="103"/>
    <col min="11264" max="11269" width="10.7109375" style="103" customWidth="1"/>
    <col min="11270" max="11505" width="11.42578125" style="103"/>
    <col min="11506" max="11507" width="8.7109375" style="103" customWidth="1"/>
    <col min="11508" max="11513" width="10.7109375" style="103" customWidth="1"/>
    <col min="11514" max="11519" width="11.42578125" style="103"/>
    <col min="11520" max="11525" width="10.7109375" style="103" customWidth="1"/>
    <col min="11526" max="11761" width="11.42578125" style="103"/>
    <col min="11762" max="11763" width="8.7109375" style="103" customWidth="1"/>
    <col min="11764" max="11769" width="10.7109375" style="103" customWidth="1"/>
    <col min="11770" max="11775" width="11.42578125" style="103"/>
    <col min="11776" max="11781" width="10.7109375" style="103" customWidth="1"/>
    <col min="11782" max="12017" width="11.42578125" style="103"/>
    <col min="12018" max="12019" width="8.7109375" style="103" customWidth="1"/>
    <col min="12020" max="12025" width="10.7109375" style="103" customWidth="1"/>
    <col min="12026" max="12031" width="11.42578125" style="103"/>
    <col min="12032" max="12037" width="10.7109375" style="103" customWidth="1"/>
    <col min="12038" max="12273" width="11.42578125" style="103"/>
    <col min="12274" max="12275" width="8.7109375" style="103" customWidth="1"/>
    <col min="12276" max="12281" width="10.7109375" style="103" customWidth="1"/>
    <col min="12282" max="12287" width="11.42578125" style="103"/>
    <col min="12288" max="12293" width="10.7109375" style="103" customWidth="1"/>
    <col min="12294" max="12529" width="11.42578125" style="103"/>
    <col min="12530" max="12531" width="8.7109375" style="103" customWidth="1"/>
    <col min="12532" max="12537" width="10.7109375" style="103" customWidth="1"/>
    <col min="12538" max="12543" width="11.42578125" style="103"/>
    <col min="12544" max="12549" width="10.7109375" style="103" customWidth="1"/>
    <col min="12550" max="12785" width="11.42578125" style="103"/>
    <col min="12786" max="12787" width="8.7109375" style="103" customWidth="1"/>
    <col min="12788" max="12793" width="10.7109375" style="103" customWidth="1"/>
    <col min="12794" max="12799" width="11.42578125" style="103"/>
    <col min="12800" max="12805" width="10.7109375" style="103" customWidth="1"/>
    <col min="12806" max="13041" width="11.42578125" style="103"/>
    <col min="13042" max="13043" width="8.7109375" style="103" customWidth="1"/>
    <col min="13044" max="13049" width="10.7109375" style="103" customWidth="1"/>
    <col min="13050" max="13055" width="11.42578125" style="103"/>
    <col min="13056" max="13061" width="10.7109375" style="103" customWidth="1"/>
    <col min="13062" max="13297" width="11.42578125" style="103"/>
    <col min="13298" max="13299" width="8.7109375" style="103" customWidth="1"/>
    <col min="13300" max="13305" width="10.7109375" style="103" customWidth="1"/>
    <col min="13306" max="13311" width="11.42578125" style="103"/>
    <col min="13312" max="13317" width="10.7109375" style="103" customWidth="1"/>
    <col min="13318" max="13553" width="11.42578125" style="103"/>
    <col min="13554" max="13555" width="8.7109375" style="103" customWidth="1"/>
    <col min="13556" max="13561" width="10.7109375" style="103" customWidth="1"/>
    <col min="13562" max="13567" width="11.42578125" style="103"/>
    <col min="13568" max="13573" width="10.7109375" style="103" customWidth="1"/>
    <col min="13574" max="13809" width="11.42578125" style="103"/>
    <col min="13810" max="13811" width="8.7109375" style="103" customWidth="1"/>
    <col min="13812" max="13817" width="10.7109375" style="103" customWidth="1"/>
    <col min="13818" max="13823" width="11.42578125" style="103"/>
    <col min="13824" max="13829" width="10.7109375" style="103" customWidth="1"/>
    <col min="13830" max="14065" width="11.42578125" style="103"/>
    <col min="14066" max="14067" width="8.7109375" style="103" customWidth="1"/>
    <col min="14068" max="14073" width="10.7109375" style="103" customWidth="1"/>
    <col min="14074" max="14079" width="11.42578125" style="103"/>
    <col min="14080" max="14085" width="10.7109375" style="103" customWidth="1"/>
    <col min="14086" max="14321" width="11.42578125" style="103"/>
    <col min="14322" max="14323" width="8.7109375" style="103" customWidth="1"/>
    <col min="14324" max="14329" width="10.7109375" style="103" customWidth="1"/>
    <col min="14330" max="14335" width="11.42578125" style="103"/>
    <col min="14336" max="14341" width="10.7109375" style="103" customWidth="1"/>
    <col min="14342" max="14577" width="11.42578125" style="103"/>
    <col min="14578" max="14579" width="8.7109375" style="103" customWidth="1"/>
    <col min="14580" max="14585" width="10.7109375" style="103" customWidth="1"/>
    <col min="14586" max="14591" width="11.42578125" style="103"/>
    <col min="14592" max="14597" width="10.7109375" style="103" customWidth="1"/>
    <col min="14598" max="14833" width="11.42578125" style="103"/>
    <col min="14834" max="14835" width="8.7109375" style="103" customWidth="1"/>
    <col min="14836" max="14841" width="10.7109375" style="103" customWidth="1"/>
    <col min="14842" max="14847" width="11.42578125" style="103"/>
    <col min="14848" max="14853" width="10.7109375" style="103" customWidth="1"/>
    <col min="14854" max="15089" width="11.42578125" style="103"/>
    <col min="15090" max="15091" width="8.7109375" style="103" customWidth="1"/>
    <col min="15092" max="15097" width="10.7109375" style="103" customWidth="1"/>
    <col min="15098" max="15103" width="11.42578125" style="103"/>
    <col min="15104" max="15109" width="10.7109375" style="103" customWidth="1"/>
    <col min="15110" max="15345" width="11.42578125" style="103"/>
    <col min="15346" max="15347" width="8.7109375" style="103" customWidth="1"/>
    <col min="15348" max="15353" width="10.7109375" style="103" customWidth="1"/>
    <col min="15354" max="15359" width="11.42578125" style="103"/>
    <col min="15360" max="15365" width="10.7109375" style="103" customWidth="1"/>
    <col min="15366" max="15601" width="11.42578125" style="103"/>
    <col min="15602" max="15603" width="8.7109375" style="103" customWidth="1"/>
    <col min="15604" max="15609" width="10.7109375" style="103" customWidth="1"/>
    <col min="15610" max="15615" width="11.42578125" style="103"/>
    <col min="15616" max="15621" width="10.7109375" style="103" customWidth="1"/>
    <col min="15622" max="15857" width="11.42578125" style="103"/>
    <col min="15858" max="15859" width="8.7109375" style="103" customWidth="1"/>
    <col min="15860" max="15865" width="10.7109375" style="103" customWidth="1"/>
    <col min="15866" max="15871" width="11.42578125" style="103"/>
    <col min="15872" max="15877" width="10.7109375" style="103" customWidth="1"/>
    <col min="15878" max="16113" width="11.42578125" style="103"/>
    <col min="16114" max="16115" width="8.7109375" style="103" customWidth="1"/>
    <col min="16116" max="16121" width="10.7109375" style="103" customWidth="1"/>
    <col min="16122" max="16127" width="11.42578125" style="103"/>
    <col min="16128" max="16133" width="10.7109375" style="103" customWidth="1"/>
    <col min="16134" max="16384" width="11.42578125" style="103"/>
  </cols>
  <sheetData>
    <row r="1" spans="1:25" s="82" customFormat="1" ht="24.95" customHeight="1" x14ac:dyDescent="0.25">
      <c r="A1" s="136" t="s">
        <v>53</v>
      </c>
      <c r="B1" s="134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35"/>
      <c r="O1" s="135"/>
      <c r="P1" s="135"/>
      <c r="Q1" s="135"/>
      <c r="R1" s="135"/>
      <c r="S1" s="115"/>
      <c r="T1" s="115"/>
      <c r="U1" s="115"/>
      <c r="V1" s="115"/>
      <c r="W1" s="115"/>
      <c r="X1" s="115"/>
      <c r="Y1" s="115"/>
    </row>
    <row r="2" spans="1:25" s="82" customFormat="1" ht="15" customHeight="1" x14ac:dyDescent="0.25">
      <c r="A2" s="81"/>
      <c r="B2" s="81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</row>
    <row r="3" spans="1:25" s="132" customFormat="1" ht="15" customHeight="1" x14ac:dyDescent="0.25">
      <c r="A3" s="142"/>
      <c r="B3" s="142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5"/>
      <c r="N3" s="143" t="s">
        <v>49</v>
      </c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</row>
    <row r="4" spans="1:25" s="82" customFormat="1" ht="15" customHeight="1" x14ac:dyDescent="0.25">
      <c r="A4" s="178" t="s">
        <v>25</v>
      </c>
      <c r="B4" s="181" t="s">
        <v>46</v>
      </c>
      <c r="C4" s="187" t="s">
        <v>28</v>
      </c>
      <c r="D4" s="187"/>
      <c r="E4" s="187"/>
      <c r="F4" s="187"/>
      <c r="G4" s="187"/>
      <c r="H4" s="187"/>
      <c r="I4" s="187"/>
      <c r="J4" s="187"/>
      <c r="K4" s="187"/>
      <c r="L4" s="187"/>
      <c r="M4" s="188"/>
      <c r="N4" s="184" t="s">
        <v>27</v>
      </c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6"/>
    </row>
    <row r="5" spans="1:25" s="82" customFormat="1" ht="15" customHeight="1" x14ac:dyDescent="0.25">
      <c r="A5" s="179"/>
      <c r="B5" s="182"/>
      <c r="C5" s="194" t="s">
        <v>29</v>
      </c>
      <c r="D5" s="194"/>
      <c r="E5" s="194"/>
      <c r="F5" s="194"/>
      <c r="G5" s="195"/>
      <c r="H5" s="196" t="s">
        <v>30</v>
      </c>
      <c r="I5" s="195"/>
      <c r="J5" s="195"/>
      <c r="K5" s="195"/>
      <c r="L5" s="196" t="s">
        <v>31</v>
      </c>
      <c r="M5" s="197"/>
      <c r="N5" s="189" t="s">
        <v>29</v>
      </c>
      <c r="O5" s="190"/>
      <c r="P5" s="190"/>
      <c r="Q5" s="190"/>
      <c r="R5" s="190"/>
      <c r="S5" s="191"/>
      <c r="T5" s="192" t="s">
        <v>30</v>
      </c>
      <c r="U5" s="191"/>
      <c r="V5" s="191"/>
      <c r="W5" s="191"/>
      <c r="X5" s="192" t="s">
        <v>31</v>
      </c>
      <c r="Y5" s="193"/>
    </row>
    <row r="6" spans="1:25" s="92" customFormat="1" ht="15" customHeight="1" thickBot="1" x14ac:dyDescent="0.3">
      <c r="A6" s="180"/>
      <c r="B6" s="183"/>
      <c r="C6" s="88" t="s">
        <v>32</v>
      </c>
      <c r="D6" s="88" t="s">
        <v>33</v>
      </c>
      <c r="E6" s="88" t="s">
        <v>34</v>
      </c>
      <c r="F6" s="88" t="s">
        <v>35</v>
      </c>
      <c r="G6" s="89" t="s">
        <v>36</v>
      </c>
      <c r="H6" s="90" t="s">
        <v>37</v>
      </c>
      <c r="I6" s="89" t="s">
        <v>38</v>
      </c>
      <c r="J6" s="89" t="s">
        <v>39</v>
      </c>
      <c r="K6" s="89" t="s">
        <v>40</v>
      </c>
      <c r="L6" s="90" t="s">
        <v>41</v>
      </c>
      <c r="M6" s="91" t="s">
        <v>42</v>
      </c>
      <c r="N6" s="83" t="s">
        <v>12</v>
      </c>
      <c r="O6" s="84" t="s">
        <v>32</v>
      </c>
      <c r="P6" s="84" t="s">
        <v>33</v>
      </c>
      <c r="Q6" s="84" t="s">
        <v>34</v>
      </c>
      <c r="R6" s="84" t="s">
        <v>35</v>
      </c>
      <c r="S6" s="85" t="s">
        <v>36</v>
      </c>
      <c r="T6" s="86" t="s">
        <v>37</v>
      </c>
      <c r="U6" s="85" t="s">
        <v>38</v>
      </c>
      <c r="V6" s="85" t="s">
        <v>39</v>
      </c>
      <c r="W6" s="85" t="s">
        <v>40</v>
      </c>
      <c r="X6" s="86" t="s">
        <v>41</v>
      </c>
      <c r="Y6" s="87" t="s">
        <v>42</v>
      </c>
    </row>
    <row r="7" spans="1:25" ht="15" customHeight="1" x14ac:dyDescent="0.25">
      <c r="A7" s="93">
        <v>2003</v>
      </c>
      <c r="B7" s="94">
        <v>4</v>
      </c>
      <c r="C7" s="130">
        <f>(O7/$N7*100)</f>
        <v>48.524029655896086</v>
      </c>
      <c r="D7" s="130">
        <f>(P7/$N7*100)</f>
        <v>38.793343302675112</v>
      </c>
      <c r="E7" s="130">
        <f>(Q7/$N7*100)</f>
        <v>31.686126547069581</v>
      </c>
      <c r="F7" s="130">
        <f>R7/$O7*100</f>
        <v>14.646798310045019</v>
      </c>
      <c r="G7" s="131">
        <f>S7/$O7*100</f>
        <v>20.053335269608237</v>
      </c>
      <c r="H7" s="112">
        <f>T7/$P7*100</f>
        <v>3.9647138447206687</v>
      </c>
      <c r="I7" s="113">
        <f>U7/$P7*100</f>
        <v>21.106596093800615</v>
      </c>
      <c r="J7" s="113">
        <f>V7/$P7*100</f>
        <v>73.897031635928002</v>
      </c>
      <c r="K7" s="113">
        <f>W7/$P7*100</f>
        <v>1.0316584255507162</v>
      </c>
      <c r="L7" s="112">
        <f>X7/$V7*100</f>
        <v>55.178940104480859</v>
      </c>
      <c r="M7" s="114">
        <f>Y7/$V7*100</f>
        <v>42.862833070796889</v>
      </c>
      <c r="N7" s="104">
        <v>12374605</v>
      </c>
      <c r="O7" s="105">
        <f t="shared" ref="O7:O17" si="0">P7+S7</f>
        <v>6004657</v>
      </c>
      <c r="P7" s="105">
        <f t="shared" ref="P7:P17" si="1">Q7+R7</f>
        <v>4800523</v>
      </c>
      <c r="Q7" s="105">
        <v>3921033</v>
      </c>
      <c r="R7" s="105">
        <v>879490</v>
      </c>
      <c r="S7" s="106">
        <v>1204134</v>
      </c>
      <c r="T7" s="107">
        <v>190327</v>
      </c>
      <c r="U7" s="108">
        <v>1013227</v>
      </c>
      <c r="V7" s="108">
        <v>3547444</v>
      </c>
      <c r="W7" s="108">
        <v>49525</v>
      </c>
      <c r="X7" s="107">
        <v>1957442</v>
      </c>
      <c r="Y7" s="109">
        <v>1520535</v>
      </c>
    </row>
    <row r="8" spans="1:25" ht="15" customHeight="1" x14ac:dyDescent="0.25">
      <c r="A8" s="93">
        <f>A7+1</f>
        <v>2004</v>
      </c>
      <c r="B8" s="94">
        <v>4</v>
      </c>
      <c r="C8" s="110">
        <f>(O8/$N8*100)</f>
        <v>49.263679626574103</v>
      </c>
      <c r="D8" s="110">
        <f>(P8/$N8*100)</f>
        <v>41.177266616640892</v>
      </c>
      <c r="E8" s="110">
        <f>(Q8/$N8*100)</f>
        <v>34.420576565640445</v>
      </c>
      <c r="F8" s="110">
        <f>R8/$O8*100</f>
        <v>13.715358053269961</v>
      </c>
      <c r="G8" s="111">
        <f>S8/$O8*100</f>
        <v>16.414553421972141</v>
      </c>
      <c r="H8" s="112">
        <f>T8/$P8*100</f>
        <v>3.9728948300459295</v>
      </c>
      <c r="I8" s="113">
        <f>U8/$P8*100</f>
        <v>21.11962035296991</v>
      </c>
      <c r="J8" s="113">
        <f>V8/$P8*100</f>
        <v>73.774691588442565</v>
      </c>
      <c r="K8" s="113">
        <f>W8/$P8*100</f>
        <v>1.1327932285415943</v>
      </c>
      <c r="L8" s="112">
        <f>X8/$V8*100</f>
        <v>54.612665655257395</v>
      </c>
      <c r="M8" s="114">
        <f>Y8/$V8*100</f>
        <v>44.1626519425769</v>
      </c>
      <c r="N8" s="104">
        <v>12458911</v>
      </c>
      <c r="O8" s="105">
        <f t="shared" si="0"/>
        <v>6137718</v>
      </c>
      <c r="P8" s="105">
        <f t="shared" si="1"/>
        <v>5130239</v>
      </c>
      <c r="Q8" s="105">
        <v>4288429</v>
      </c>
      <c r="R8" s="105">
        <v>841810</v>
      </c>
      <c r="S8" s="106">
        <v>1007479</v>
      </c>
      <c r="T8" s="107">
        <v>203819</v>
      </c>
      <c r="U8" s="108">
        <v>1083487</v>
      </c>
      <c r="V8" s="108">
        <v>3784818</v>
      </c>
      <c r="W8" s="108">
        <v>58115</v>
      </c>
      <c r="X8" s="107">
        <v>2066990</v>
      </c>
      <c r="Y8" s="109">
        <v>1671476</v>
      </c>
    </row>
    <row r="9" spans="1:25" ht="15" customHeight="1" x14ac:dyDescent="0.25">
      <c r="A9" s="93">
        <f t="shared" ref="A9:A17" si="2">A8+1</f>
        <v>2005</v>
      </c>
      <c r="B9" s="94">
        <v>4</v>
      </c>
      <c r="C9" s="110">
        <f>(O9/$N9*100)</f>
        <v>48.702789742815284</v>
      </c>
      <c r="D9" s="110">
        <f>(P9/$N9*100)</f>
        <v>42.366324657493003</v>
      </c>
      <c r="E9" s="110">
        <f>(Q9/$N9*100)</f>
        <v>36.589127170095118</v>
      </c>
      <c r="F9" s="110">
        <f>R9/$O9*100</f>
        <v>11.862149001947351</v>
      </c>
      <c r="G9" s="111">
        <f>S9/$O9*100</f>
        <v>13.010476645759386</v>
      </c>
      <c r="H9" s="112">
        <f>T9/$P9*100</f>
        <v>3.5480209673474228</v>
      </c>
      <c r="I9" s="113">
        <f>U9/$P9*100</f>
        <v>20.590279599100349</v>
      </c>
      <c r="J9" s="113">
        <f>V9/$P9*100</f>
        <v>74.789812325282284</v>
      </c>
      <c r="K9" s="113">
        <f>W9/$P9*100</f>
        <v>1.0718871082699419</v>
      </c>
      <c r="L9" s="112">
        <f>X9/$V9*100</f>
        <v>57.170433655109591</v>
      </c>
      <c r="M9" s="114">
        <f>Y9/$V9*100</f>
        <v>41.61562162913588</v>
      </c>
      <c r="N9" s="104">
        <v>12554634</v>
      </c>
      <c r="O9" s="105">
        <f t="shared" si="0"/>
        <v>6114457</v>
      </c>
      <c r="P9" s="105">
        <f t="shared" si="1"/>
        <v>5318937</v>
      </c>
      <c r="Q9" s="105">
        <v>4593631</v>
      </c>
      <c r="R9" s="105">
        <v>725306</v>
      </c>
      <c r="S9" s="106">
        <v>795520</v>
      </c>
      <c r="T9" s="107">
        <v>188717</v>
      </c>
      <c r="U9" s="108">
        <v>1095184</v>
      </c>
      <c r="V9" s="108">
        <v>3978023</v>
      </c>
      <c r="W9" s="108">
        <v>57013</v>
      </c>
      <c r="X9" s="107">
        <v>2274253</v>
      </c>
      <c r="Y9" s="109">
        <v>1655479</v>
      </c>
    </row>
    <row r="10" spans="1:25" ht="15" customHeight="1" x14ac:dyDescent="0.25">
      <c r="A10" s="93">
        <f t="shared" si="2"/>
        <v>2006</v>
      </c>
      <c r="B10" s="94">
        <v>4</v>
      </c>
      <c r="C10" s="110">
        <f>(O10/$N10*100)</f>
        <v>48.828684479666457</v>
      </c>
      <c r="D10" s="110">
        <f>(P10/$N10*100)</f>
        <v>43.475565256039424</v>
      </c>
      <c r="E10" s="110">
        <f>(Q10/$N10*100)</f>
        <v>37.827507855353737</v>
      </c>
      <c r="F10" s="110">
        <f>R10/$O10*100</f>
        <v>11.567089019237629</v>
      </c>
      <c r="G10" s="111">
        <f>S10/$O10*100</f>
        <v>10.963062553643468</v>
      </c>
      <c r="H10" s="112">
        <f>T10/$P10*100</f>
        <v>3.5869934169736974</v>
      </c>
      <c r="I10" s="113">
        <f>U10/$P10*100</f>
        <v>19.527954784487115</v>
      </c>
      <c r="J10" s="113">
        <f>V10/$P10*100</f>
        <v>75.923455329256711</v>
      </c>
      <c r="K10" s="113">
        <f>W10/$P10*100</f>
        <v>0.96159646928248144</v>
      </c>
      <c r="L10" s="112">
        <f>X10/$V10*100</f>
        <v>57.424646137991161</v>
      </c>
      <c r="M10" s="114">
        <f>Y10/$V10*100</f>
        <v>40.970783722287763</v>
      </c>
      <c r="N10" s="104">
        <v>12658246</v>
      </c>
      <c r="O10" s="105">
        <f t="shared" si="0"/>
        <v>6180855</v>
      </c>
      <c r="P10" s="105">
        <f t="shared" si="1"/>
        <v>5503244</v>
      </c>
      <c r="Q10" s="105">
        <v>4788299</v>
      </c>
      <c r="R10" s="105">
        <v>714945</v>
      </c>
      <c r="S10" s="106">
        <v>677611</v>
      </c>
      <c r="T10" s="107">
        <v>197401</v>
      </c>
      <c r="U10" s="108">
        <v>1074671</v>
      </c>
      <c r="V10" s="108">
        <v>4178253</v>
      </c>
      <c r="W10" s="108">
        <v>52919</v>
      </c>
      <c r="X10" s="107">
        <v>2399347</v>
      </c>
      <c r="Y10" s="109">
        <v>1711863</v>
      </c>
    </row>
    <row r="11" spans="1:25" ht="15" customHeight="1" x14ac:dyDescent="0.25">
      <c r="A11" s="93">
        <f t="shared" si="2"/>
        <v>2007</v>
      </c>
      <c r="B11" s="94">
        <v>4</v>
      </c>
      <c r="C11" s="110">
        <f>(O11/$N11*100)</f>
        <v>47.672690048382314</v>
      </c>
      <c r="D11" s="110">
        <f>(P11/$N11*100)</f>
        <v>43.757548102708043</v>
      </c>
      <c r="E11" s="110">
        <f>(Q11/$N11*100)</f>
        <v>39.047829841850472</v>
      </c>
      <c r="F11" s="110">
        <f>R11/$O11*100</f>
        <v>9.8792794282801033</v>
      </c>
      <c r="G11" s="111">
        <f>S11/$O11*100</f>
        <v>8.2125467258106344</v>
      </c>
      <c r="H11" s="112">
        <f>T11/$P11*100</f>
        <v>4.2689036375614231</v>
      </c>
      <c r="I11" s="113">
        <f>U11/$P11*100</f>
        <v>17.195298750175979</v>
      </c>
      <c r="J11" s="113">
        <f>V11/$P11*100</f>
        <v>77.639061684470036</v>
      </c>
      <c r="K11" s="113">
        <f>W11/$P11*100</f>
        <v>0.89673592779256261</v>
      </c>
      <c r="L11" s="112">
        <f>X11/$V11*100</f>
        <v>60.954978868912981</v>
      </c>
      <c r="M11" s="114">
        <f>Y11/$V11*100</f>
        <v>37.568578849903183</v>
      </c>
      <c r="N11" s="104">
        <v>12759001</v>
      </c>
      <c r="O11" s="105">
        <f t="shared" si="0"/>
        <v>6082559</v>
      </c>
      <c r="P11" s="105">
        <f t="shared" si="1"/>
        <v>5583026</v>
      </c>
      <c r="Q11" s="105">
        <v>4982113</v>
      </c>
      <c r="R11" s="105">
        <v>600913</v>
      </c>
      <c r="S11" s="106">
        <v>499533</v>
      </c>
      <c r="T11" s="107">
        <v>238334</v>
      </c>
      <c r="U11" s="108">
        <v>960018</v>
      </c>
      <c r="V11" s="108">
        <v>4334609</v>
      </c>
      <c r="W11" s="108">
        <v>50065</v>
      </c>
      <c r="X11" s="107">
        <v>2642160</v>
      </c>
      <c r="Y11" s="109">
        <v>1628451</v>
      </c>
    </row>
    <row r="12" spans="1:25" ht="15" customHeight="1" x14ac:dyDescent="0.25">
      <c r="A12" s="93">
        <f t="shared" si="2"/>
        <v>2008</v>
      </c>
      <c r="B12" s="94">
        <v>4</v>
      </c>
      <c r="C12" s="110">
        <f>(O12/$N12*100)</f>
        <v>48.524792442949945</v>
      </c>
      <c r="D12" s="110">
        <f>(P12/$N12*100)</f>
        <v>44.768688545349164</v>
      </c>
      <c r="E12" s="110">
        <f>(Q12/$N12*100)</f>
        <v>39.836935536953746</v>
      </c>
      <c r="F12" s="110">
        <f>R12/$O12*100</f>
        <v>10.163367549059856</v>
      </c>
      <c r="G12" s="111">
        <f>S12/$O12*100</f>
        <v>7.7405872513865672</v>
      </c>
      <c r="H12" s="112">
        <f>T12/$P12*100</f>
        <v>4.5944605538124117</v>
      </c>
      <c r="I12" s="113">
        <f>U12/$P12*100</f>
        <v>17.71332716250507</v>
      </c>
      <c r="J12" s="113">
        <f>V12/$P12*100</f>
        <v>77.06184495472165</v>
      </c>
      <c r="K12" s="113">
        <f>W12/$P12*100</f>
        <v>0.63036732896087067</v>
      </c>
      <c r="L12" s="112">
        <f>X12/$V12*100</f>
        <v>62.184123896909696</v>
      </c>
      <c r="M12" s="114">
        <f>Y12/$V12*100</f>
        <v>36.344050631825567</v>
      </c>
      <c r="N12" s="104">
        <v>12840566</v>
      </c>
      <c r="O12" s="105">
        <f t="shared" si="0"/>
        <v>6230858</v>
      </c>
      <c r="P12" s="105">
        <f t="shared" si="1"/>
        <v>5748553</v>
      </c>
      <c r="Q12" s="105">
        <v>5115288</v>
      </c>
      <c r="R12" s="105">
        <v>633265</v>
      </c>
      <c r="S12" s="106">
        <v>482305</v>
      </c>
      <c r="T12" s="107">
        <v>264115</v>
      </c>
      <c r="U12" s="108">
        <v>1018260</v>
      </c>
      <c r="V12" s="108">
        <v>4429941</v>
      </c>
      <c r="W12" s="108">
        <v>36237</v>
      </c>
      <c r="X12" s="107">
        <v>2754720</v>
      </c>
      <c r="Y12" s="109">
        <v>1610020</v>
      </c>
    </row>
    <row r="13" spans="1:25" ht="15" customHeight="1" x14ac:dyDescent="0.25">
      <c r="A13" s="93">
        <f t="shared" si="2"/>
        <v>2009</v>
      </c>
      <c r="B13" s="94">
        <v>4</v>
      </c>
      <c r="C13" s="110">
        <f>(O13/$N13*100)</f>
        <v>49.017344916909899</v>
      </c>
      <c r="D13" s="110">
        <f>(P13/$N13*100)</f>
        <v>44.556221341844363</v>
      </c>
      <c r="E13" s="110">
        <f>(Q13/$N13*100)</f>
        <v>38.882121396303774</v>
      </c>
      <c r="F13" s="110">
        <f>R13/$O13*100</f>
        <v>11.575698265907407</v>
      </c>
      <c r="G13" s="111">
        <f>S13/$O13*100</f>
        <v>9.1011122341033648</v>
      </c>
      <c r="H13" s="112">
        <f>T13/$P13*100</f>
        <v>4.4380333559216947</v>
      </c>
      <c r="I13" s="113">
        <f>U13/$P13*100</f>
        <v>19.636840053817618</v>
      </c>
      <c r="J13" s="113">
        <f>V13/$P13*100</f>
        <v>75.336087648606991</v>
      </c>
      <c r="K13" s="113">
        <f>W13/$P13*100</f>
        <v>0.58903894165369297</v>
      </c>
      <c r="L13" s="112">
        <f>X13/$V13*100</f>
        <v>63.220682198968269</v>
      </c>
      <c r="M13" s="114">
        <f>Y13/$V13*100</f>
        <v>35.908542275980658</v>
      </c>
      <c r="N13" s="104">
        <v>12972965</v>
      </c>
      <c r="O13" s="105">
        <f t="shared" si="0"/>
        <v>6359003</v>
      </c>
      <c r="P13" s="105">
        <f t="shared" si="1"/>
        <v>5780263</v>
      </c>
      <c r="Q13" s="105">
        <v>5044164</v>
      </c>
      <c r="R13" s="105">
        <v>736099</v>
      </c>
      <c r="S13" s="106">
        <v>578740</v>
      </c>
      <c r="T13" s="107">
        <v>256530</v>
      </c>
      <c r="U13" s="108">
        <v>1135061</v>
      </c>
      <c r="V13" s="108">
        <v>4354624</v>
      </c>
      <c r="W13" s="108">
        <v>34048</v>
      </c>
      <c r="X13" s="107">
        <v>2753023</v>
      </c>
      <c r="Y13" s="109">
        <v>1563682</v>
      </c>
    </row>
    <row r="14" spans="1:25" ht="15" customHeight="1" x14ac:dyDescent="0.25">
      <c r="A14" s="93">
        <f t="shared" si="2"/>
        <v>2010</v>
      </c>
      <c r="B14" s="94">
        <v>4</v>
      </c>
      <c r="C14" s="110">
        <f>(O14/$N14*100)</f>
        <v>48.324860157818335</v>
      </c>
      <c r="D14" s="110">
        <f>(P14/$N14*100)</f>
        <v>44.443674827612199</v>
      </c>
      <c r="E14" s="110">
        <f>(Q14/$N14*100)</f>
        <v>40.085100253805365</v>
      </c>
      <c r="F14" s="110">
        <f>R14/$O14*100</f>
        <v>9.0193216484697452</v>
      </c>
      <c r="G14" s="111">
        <f>S14/$O14*100</f>
        <v>8.0314465836653124</v>
      </c>
      <c r="H14" s="112">
        <f>T14/$P14*100</f>
        <v>3.8483967221247632</v>
      </c>
      <c r="I14" s="113">
        <f>U14/$P14*100</f>
        <v>17.391839853521539</v>
      </c>
      <c r="J14" s="113">
        <f>V14/$P14*100</f>
        <v>78.180365707609383</v>
      </c>
      <c r="K14" s="113">
        <f>W14/$P14*100</f>
        <v>0.57939771674432217</v>
      </c>
      <c r="L14" s="112">
        <f>X14/$V14*100</f>
        <v>66.856911637412253</v>
      </c>
      <c r="M14" s="114">
        <f>Y14/$V14*100</f>
        <v>32.715394726593352</v>
      </c>
      <c r="N14" s="104">
        <v>13080102</v>
      </c>
      <c r="O14" s="105">
        <f t="shared" si="0"/>
        <v>6320941</v>
      </c>
      <c r="P14" s="105">
        <f t="shared" si="1"/>
        <v>5813278</v>
      </c>
      <c r="Q14" s="105">
        <v>5243172</v>
      </c>
      <c r="R14" s="105">
        <v>570106</v>
      </c>
      <c r="S14" s="106">
        <v>507663</v>
      </c>
      <c r="T14" s="107">
        <v>223718</v>
      </c>
      <c r="U14" s="108">
        <v>1011036</v>
      </c>
      <c r="V14" s="108">
        <v>4544842</v>
      </c>
      <c r="W14" s="108">
        <v>33682</v>
      </c>
      <c r="X14" s="107">
        <v>3038541</v>
      </c>
      <c r="Y14" s="109">
        <v>1486863</v>
      </c>
    </row>
    <row r="15" spans="1:25" ht="15" customHeight="1" x14ac:dyDescent="0.25">
      <c r="A15" s="93">
        <f t="shared" si="2"/>
        <v>2011</v>
      </c>
      <c r="B15" s="94">
        <v>4</v>
      </c>
      <c r="C15" s="110">
        <f>(O15/$N15*100)</f>
        <v>48.495209816271291</v>
      </c>
      <c r="D15" s="110">
        <f>(P15/$N15*100)</f>
        <v>44.769067754799671</v>
      </c>
      <c r="E15" s="110">
        <f>(Q15/$N15*100)</f>
        <v>39.940227068826538</v>
      </c>
      <c r="F15" s="110">
        <f>R15/$O15*100</f>
        <v>9.9573560033406512</v>
      </c>
      <c r="G15" s="111">
        <f>S15/$O15*100</f>
        <v>7.6835260133701127</v>
      </c>
      <c r="H15" s="112">
        <f>T15/$P15*100</f>
        <v>3.7497147464795564</v>
      </c>
      <c r="I15" s="113">
        <f>U15/$P15*100</f>
        <v>16.781265396484592</v>
      </c>
      <c r="J15" s="113">
        <f>V15/$P15*100</f>
        <v>78.956733356368375</v>
      </c>
      <c r="K15" s="113">
        <f>W15/$P15*100</f>
        <v>0.4406721844502669</v>
      </c>
      <c r="L15" s="112">
        <f>X15/$V15*100</f>
        <v>65.633256926289576</v>
      </c>
      <c r="M15" s="114">
        <f>Y15/$V15*100</f>
        <v>33.31284121471095</v>
      </c>
      <c r="N15" s="104">
        <v>13174860</v>
      </c>
      <c r="O15" s="105">
        <f t="shared" si="0"/>
        <v>6389176</v>
      </c>
      <c r="P15" s="105">
        <f t="shared" si="1"/>
        <v>5898262</v>
      </c>
      <c r="Q15" s="105">
        <v>5262069</v>
      </c>
      <c r="R15" s="105">
        <v>636193</v>
      </c>
      <c r="S15" s="106">
        <v>490914</v>
      </c>
      <c r="T15" s="107">
        <v>221168</v>
      </c>
      <c r="U15" s="108">
        <v>989803</v>
      </c>
      <c r="V15" s="108">
        <v>4657075</v>
      </c>
      <c r="W15" s="108">
        <v>25992</v>
      </c>
      <c r="X15" s="107">
        <v>3056590</v>
      </c>
      <c r="Y15" s="109">
        <v>1551404</v>
      </c>
    </row>
    <row r="16" spans="1:25" ht="15" customHeight="1" x14ac:dyDescent="0.25">
      <c r="A16" s="93">
        <f t="shared" si="2"/>
        <v>2012</v>
      </c>
      <c r="B16" s="94">
        <v>4</v>
      </c>
      <c r="C16" s="110">
        <f>(O16/$N16*100)</f>
        <v>48.875445952034333</v>
      </c>
      <c r="D16" s="110">
        <f>(P16/$N16*100)</f>
        <v>45.091612336569689</v>
      </c>
      <c r="E16" s="110">
        <f>(Q16/$N16*100)</f>
        <v>39.981521573378402</v>
      </c>
      <c r="F16" s="110">
        <f>R16/$O16*100</f>
        <v>10.455333273493302</v>
      </c>
      <c r="G16" s="111">
        <f>S16/$O16*100</f>
        <v>7.741788421077632</v>
      </c>
      <c r="H16" s="112">
        <f>T16/$P16*100</f>
        <v>4.0457841717959599</v>
      </c>
      <c r="I16" s="113">
        <f>U16/$P16*100</f>
        <v>17.262411442365234</v>
      </c>
      <c r="J16" s="113">
        <f>V16/$P16*100</f>
        <v>78.538995449667169</v>
      </c>
      <c r="K16" s="113">
        <f>W16/$P16*100</f>
        <v>0.15280893617163549</v>
      </c>
      <c r="L16" s="112">
        <f>X16/$V16*100</f>
        <v>64.78545873120845</v>
      </c>
      <c r="M16" s="114">
        <f>Y16/$V16*100</f>
        <v>34.209600426717799</v>
      </c>
      <c r="N16" s="104">
        <v>13266281</v>
      </c>
      <c r="O16" s="105">
        <f t="shared" si="0"/>
        <v>6483954</v>
      </c>
      <c r="P16" s="105">
        <f t="shared" si="1"/>
        <v>5981980</v>
      </c>
      <c r="Q16" s="105">
        <v>5304061</v>
      </c>
      <c r="R16" s="105">
        <v>677919</v>
      </c>
      <c r="S16" s="106">
        <v>501974</v>
      </c>
      <c r="T16" s="107">
        <v>242018</v>
      </c>
      <c r="U16" s="108">
        <v>1032634</v>
      </c>
      <c r="V16" s="108">
        <v>4698187</v>
      </c>
      <c r="W16" s="108">
        <v>9141</v>
      </c>
      <c r="X16" s="107">
        <v>3043742</v>
      </c>
      <c r="Y16" s="109">
        <v>1607231</v>
      </c>
    </row>
    <row r="17" spans="1:25" ht="15" customHeight="1" x14ac:dyDescent="0.25">
      <c r="A17" s="93">
        <f t="shared" si="2"/>
        <v>2013</v>
      </c>
      <c r="B17" s="94">
        <v>4</v>
      </c>
      <c r="C17" s="110">
        <f>(O17/$N17*100)</f>
        <v>47.344371914355143</v>
      </c>
      <c r="D17" s="110">
        <f>(P17/$N17*100)</f>
        <v>44.262711165241583</v>
      </c>
      <c r="E17" s="110">
        <f>(Q17/$N17*100)</f>
        <v>40.416360995668377</v>
      </c>
      <c r="F17" s="110">
        <f>R17/$O17*100</f>
        <v>8.1241972679058225</v>
      </c>
      <c r="G17" s="111">
        <f>S17/$O17*100</f>
        <v>6.5090329103704363</v>
      </c>
      <c r="H17" s="112">
        <f>T17/$P17*100</f>
        <v>3.0989768803693076</v>
      </c>
      <c r="I17" s="113">
        <f>U17/$P17*100</f>
        <v>18.958579905460454</v>
      </c>
      <c r="J17" s="113">
        <f>V17/$P17*100</f>
        <v>77.612589002725301</v>
      </c>
      <c r="K17" s="113">
        <f>W17/$P17*100</f>
        <v>0.3298542114449472</v>
      </c>
      <c r="L17" s="112">
        <f>X17/$V17*100</f>
        <v>66.618952418859678</v>
      </c>
      <c r="M17" s="114">
        <f>Y17/$V17*100</f>
        <v>32.570092539580756</v>
      </c>
      <c r="N17" s="104">
        <v>13478544</v>
      </c>
      <c r="O17" s="105">
        <f t="shared" si="0"/>
        <v>6381332</v>
      </c>
      <c r="P17" s="105">
        <f t="shared" si="1"/>
        <v>5965969</v>
      </c>
      <c r="Q17" s="105">
        <v>5447537</v>
      </c>
      <c r="R17" s="105">
        <v>518432</v>
      </c>
      <c r="S17" s="106">
        <v>415363</v>
      </c>
      <c r="T17" s="107">
        <v>184884</v>
      </c>
      <c r="U17" s="108">
        <v>1131063</v>
      </c>
      <c r="V17" s="108">
        <v>4630343</v>
      </c>
      <c r="W17" s="108">
        <v>19679</v>
      </c>
      <c r="X17" s="107">
        <v>3084686</v>
      </c>
      <c r="Y17" s="109">
        <v>1508107</v>
      </c>
    </row>
  </sheetData>
  <mergeCells count="10">
    <mergeCell ref="A4:A6"/>
    <mergeCell ref="B4:B6"/>
    <mergeCell ref="N4:Y4"/>
    <mergeCell ref="C4:M4"/>
    <mergeCell ref="N5:S5"/>
    <mergeCell ref="T5:W5"/>
    <mergeCell ref="X5:Y5"/>
    <mergeCell ref="C5:G5"/>
    <mergeCell ref="H5:K5"/>
    <mergeCell ref="L5:M5"/>
  </mergeCells>
  <conditionalFormatting sqref="C7:Y17">
    <cfRule type="cellIs" dxfId="0" priority="16" stopIfTrue="1" operator="equal">
      <formula>"n.d."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Población en Censos</vt:lpstr>
      <vt:lpstr>GBA-Población</vt:lpstr>
      <vt:lpstr>Mayo - GBA</vt:lpstr>
      <vt:lpstr>Oct - GBA</vt:lpstr>
      <vt:lpstr>1°trim - GBA</vt:lpstr>
      <vt:lpstr>2°trim - GBA</vt:lpstr>
      <vt:lpstr>3°trim - GBA</vt:lpstr>
      <vt:lpstr>4°trim - 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 Kennedy</dc:creator>
  <cp:lastModifiedBy>Damian</cp:lastModifiedBy>
  <dcterms:created xsi:type="dcterms:W3CDTF">2015-09-16T20:47:18Z</dcterms:created>
  <dcterms:modified xsi:type="dcterms:W3CDTF">2022-09-12T18:26:35Z</dcterms:modified>
</cp:coreProperties>
</file>